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3. 12 มิ.ย. 66\"/>
    </mc:Choice>
  </mc:AlternateContent>
  <xr:revisionPtr revIDLastSave="0" documentId="13_ncr:1_{888DFD46-DD0B-4BCC-B980-F00D316B9132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20" l="1"/>
  <c r="I823" i="20"/>
  <c r="I824" i="5"/>
  <c r="I823" i="5"/>
  <c r="A3" i="1"/>
  <c r="A3" i="3"/>
  <c r="A3" i="4"/>
  <c r="A3" i="5"/>
  <c r="A3" i="6"/>
  <c r="A3" i="7"/>
  <c r="A3" i="8"/>
  <c r="A3" i="9"/>
  <c r="A3" i="10"/>
  <c r="A3" i="11"/>
  <c r="A3" i="12"/>
  <c r="A3" i="13"/>
  <c r="A3" i="14"/>
  <c r="A3" i="15"/>
  <c r="A3" i="16"/>
  <c r="A3" i="17"/>
  <c r="A3" i="18"/>
  <c r="A3" i="19"/>
  <c r="A3" i="20"/>
  <c r="A3" i="21"/>
  <c r="A3" i="22"/>
  <c r="A3" i="2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8" i="22" s="1"/>
  <c r="P809" i="22"/>
  <c r="O809" i="22"/>
  <c r="O808" i="22"/>
  <c r="M808" i="22"/>
  <c r="P808" i="22" s="1"/>
  <c r="L808" i="22"/>
  <c r="P807" i="22"/>
  <c r="N807" i="22"/>
  <c r="M807" i="22"/>
  <c r="L807" i="22"/>
  <c r="O807" i="22" s="1"/>
  <c r="O806" i="22"/>
  <c r="N806" i="22"/>
  <c r="M806" i="22"/>
  <c r="P806" i="22" s="1"/>
  <c r="L806" i="22"/>
  <c r="N805" i="22"/>
  <c r="L805" i="22"/>
  <c r="O805" i="22" s="1"/>
  <c r="K804" i="22"/>
  <c r="J804" i="22"/>
  <c r="K802" i="22"/>
  <c r="J801" i="22"/>
  <c r="J800" i="22"/>
  <c r="J785" i="22" s="1"/>
  <c r="I800" i="22"/>
  <c r="I785" i="22" s="1"/>
  <c r="K785" i="22" s="1"/>
  <c r="P798" i="22"/>
  <c r="O798" i="22"/>
  <c r="P797" i="22"/>
  <c r="O797" i="22"/>
  <c r="P796" i="22"/>
  <c r="N796" i="22"/>
  <c r="M796" i="22"/>
  <c r="L796" i="22"/>
  <c r="O796" i="22" s="1"/>
  <c r="P791" i="22"/>
  <c r="N791" i="22"/>
  <c r="L791" i="22"/>
  <c r="L788" i="22" s="1"/>
  <c r="O788" i="22" s="1"/>
  <c r="P790" i="22"/>
  <c r="O790" i="22"/>
  <c r="N789" i="22"/>
  <c r="M789" i="22"/>
  <c r="P789" i="22" s="1"/>
  <c r="P788" i="22"/>
  <c r="N788" i="22"/>
  <c r="N786" i="22" s="1"/>
  <c r="M788" i="22"/>
  <c r="O787" i="22"/>
  <c r="N787" i="22"/>
  <c r="M787" i="22"/>
  <c r="P787" i="22" s="1"/>
  <c r="L787" i="22"/>
  <c r="P782" i="22"/>
  <c r="O782" i="22"/>
  <c r="P781" i="22"/>
  <c r="O781" i="22"/>
  <c r="P780" i="22"/>
  <c r="N780" i="22"/>
  <c r="M780" i="22"/>
  <c r="L780" i="22"/>
  <c r="O780" i="22" s="1"/>
  <c r="P775" i="22"/>
  <c r="O775" i="22"/>
  <c r="N775" i="22"/>
  <c r="N773" i="22" s="1"/>
  <c r="P774" i="22"/>
  <c r="O774" i="22"/>
  <c r="P773" i="22"/>
  <c r="M773" i="22"/>
  <c r="L773" i="22"/>
  <c r="O773" i="22" s="1"/>
  <c r="O772" i="22"/>
  <c r="M772" i="22"/>
  <c r="P772" i="22" s="1"/>
  <c r="L772" i="22"/>
  <c r="P771" i="22"/>
  <c r="N771" i="22"/>
  <c r="M771" i="22"/>
  <c r="L771" i="22"/>
  <c r="O771" i="22" s="1"/>
  <c r="M770" i="22"/>
  <c r="P770" i="22" s="1"/>
  <c r="K769" i="22"/>
  <c r="J769" i="22"/>
  <c r="P766" i="22"/>
  <c r="O766" i="22"/>
  <c r="P765" i="22"/>
  <c r="O765" i="22"/>
  <c r="P764" i="22"/>
  <c r="N764" i="22"/>
  <c r="M764" i="22"/>
  <c r="L764" i="22"/>
  <c r="O764" i="22" s="1"/>
  <c r="P759" i="22"/>
  <c r="O759" i="22"/>
  <c r="N759" i="22"/>
  <c r="N757" i="22" s="1"/>
  <c r="P758" i="22"/>
  <c r="O758" i="22"/>
  <c r="P757" i="22"/>
  <c r="M757" i="22"/>
  <c r="L757" i="22"/>
  <c r="O757" i="22" s="1"/>
  <c r="O756" i="22"/>
  <c r="M756" i="22"/>
  <c r="P756" i="22" s="1"/>
  <c r="L756" i="22"/>
  <c r="P755" i="22"/>
  <c r="N755" i="22"/>
  <c r="M755" i="22"/>
  <c r="L755" i="22"/>
  <c r="O755" i="22" s="1"/>
  <c r="M754" i="22"/>
  <c r="P754" i="22" s="1"/>
  <c r="K753" i="22"/>
  <c r="J753" i="22"/>
  <c r="P749" i="22"/>
  <c r="O749" i="22"/>
  <c r="P748" i="22"/>
  <c r="O748" i="22"/>
  <c r="O747" i="22"/>
  <c r="N747" i="22"/>
  <c r="M747" i="22"/>
  <c r="P747" i="22" s="1"/>
  <c r="L747" i="22"/>
  <c r="P742" i="22"/>
  <c r="O742" i="22"/>
  <c r="N742" i="22"/>
  <c r="N740" i="22" s="1"/>
  <c r="P741" i="22"/>
  <c r="O741" i="22"/>
  <c r="M740" i="22"/>
  <c r="P740" i="22" s="1"/>
  <c r="L740" i="22"/>
  <c r="O740" i="22" s="1"/>
  <c r="M739" i="22"/>
  <c r="P739" i="22" s="1"/>
  <c r="L739" i="22"/>
  <c r="O739" i="22" s="1"/>
  <c r="P738" i="22"/>
  <c r="N738" i="22"/>
  <c r="M738" i="22"/>
  <c r="L738" i="22"/>
  <c r="O738" i="22" s="1"/>
  <c r="P737" i="22"/>
  <c r="M737" i="22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P695" i="22"/>
  <c r="N695" i="22"/>
  <c r="M695" i="22"/>
  <c r="L695" i="22"/>
  <c r="O695" i="22" s="1"/>
  <c r="N690" i="22"/>
  <c r="L690" i="22"/>
  <c r="M690" i="22" s="1"/>
  <c r="P686" i="22"/>
  <c r="N686" i="22"/>
  <c r="M686" i="22"/>
  <c r="L686" i="22"/>
  <c r="O686" i="22" s="1"/>
  <c r="J679" i="22"/>
  <c r="J678" i="22" s="1"/>
  <c r="I678" i="22"/>
  <c r="K678" i="22" s="1"/>
  <c r="J675" i="22"/>
  <c r="I671" i="22"/>
  <c r="K671" i="22" s="1"/>
  <c r="I670" i="22"/>
  <c r="K670" i="22" s="1"/>
  <c r="J669" i="22"/>
  <c r="I669" i="22"/>
  <c r="K674" i="22" s="1"/>
  <c r="P667" i="22"/>
  <c r="O667" i="22"/>
  <c r="P666" i="22"/>
  <c r="O666" i="22"/>
  <c r="N665" i="22"/>
  <c r="M665" i="22"/>
  <c r="P665" i="22" s="1"/>
  <c r="L665" i="22"/>
  <c r="O665" i="22" s="1"/>
  <c r="N660" i="22"/>
  <c r="L660" i="22"/>
  <c r="O660" i="22" s="1"/>
  <c r="P659" i="22"/>
  <c r="O659" i="22"/>
  <c r="N658" i="22"/>
  <c r="N657" i="22"/>
  <c r="P656" i="22"/>
  <c r="O656" i="22"/>
  <c r="N656" i="22"/>
  <c r="M656" i="22"/>
  <c r="L656" i="22"/>
  <c r="N655" i="22"/>
  <c r="J654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N639" i="22"/>
  <c r="M639" i="22"/>
  <c r="P639" i="22" s="1"/>
  <c r="P634" i="22"/>
  <c r="N634" i="22"/>
  <c r="N631" i="22" s="1"/>
  <c r="L634" i="22"/>
  <c r="L632" i="22" s="1"/>
  <c r="O632" i="22" s="1"/>
  <c r="P633" i="22"/>
  <c r="O633" i="22"/>
  <c r="N632" i="22"/>
  <c r="M632" i="22"/>
  <c r="P632" i="22" s="1"/>
  <c r="M631" i="22"/>
  <c r="P631" i="22" s="1"/>
  <c r="N630" i="22"/>
  <c r="N629" i="22" s="1"/>
  <c r="M630" i="22"/>
  <c r="P630" i="22" s="1"/>
  <c r="L630" i="22"/>
  <c r="O630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2" i="22" s="1"/>
  <c r="J594" i="22"/>
  <c r="I594" i="22"/>
  <c r="K594" i="22" s="1"/>
  <c r="I593" i="22"/>
  <c r="I592" i="22" s="1"/>
  <c r="K592" i="22" s="1"/>
  <c r="J583" i="22"/>
  <c r="J582" i="22"/>
  <c r="J577" i="22"/>
  <c r="I577" i="22"/>
  <c r="K577" i="22" s="1"/>
  <c r="J576" i="22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J559" i="22"/>
  <c r="P557" i="22"/>
  <c r="L557" i="22"/>
  <c r="O557" i="22" s="1"/>
  <c r="P556" i="22"/>
  <c r="O556" i="22"/>
  <c r="N555" i="22"/>
  <c r="M555" i="22"/>
  <c r="P555" i="22" s="1"/>
  <c r="N549" i="22"/>
  <c r="L549" i="22"/>
  <c r="O549" i="22" s="1"/>
  <c r="P548" i="22"/>
  <c r="O548" i="22"/>
  <c r="N547" i="22"/>
  <c r="N546" i="22"/>
  <c r="N545" i="22"/>
  <c r="M545" i="22"/>
  <c r="P545" i="22" s="1"/>
  <c r="L545" i="22"/>
  <c r="O545" i="22" s="1"/>
  <c r="N544" i="22"/>
  <c r="J543" i="22"/>
  <c r="I542" i="22"/>
  <c r="K542" i="22" s="1"/>
  <c r="I541" i="22"/>
  <c r="K541" i="22" s="1"/>
  <c r="I540" i="22"/>
  <c r="K540" i="22" s="1"/>
  <c r="I539" i="22"/>
  <c r="K539" i="22" s="1"/>
  <c r="I538" i="22"/>
  <c r="I537" i="22"/>
  <c r="K537" i="22" s="1"/>
  <c r="P535" i="22"/>
  <c r="L535" i="22"/>
  <c r="O535" i="22" s="1"/>
  <c r="P534" i="22"/>
  <c r="O534" i="22"/>
  <c r="N533" i="22"/>
  <c r="M533" i="22"/>
  <c r="P533" i="22" s="1"/>
  <c r="P528" i="22"/>
  <c r="N528" i="22"/>
  <c r="L528" i="22"/>
  <c r="P527" i="22"/>
  <c r="O527" i="22"/>
  <c r="P526" i="22"/>
  <c r="N526" i="22"/>
  <c r="M526" i="22"/>
  <c r="L526" i="22"/>
  <c r="O526" i="22" s="1"/>
  <c r="N525" i="22"/>
  <c r="M525" i="22"/>
  <c r="P525" i="22" s="1"/>
  <c r="P524" i="22"/>
  <c r="N524" i="22"/>
  <c r="M524" i="22"/>
  <c r="L524" i="22"/>
  <c r="N523" i="22"/>
  <c r="M523" i="22"/>
  <c r="P523" i="22" s="1"/>
  <c r="K517" i="22"/>
  <c r="J517" i="22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N505" i="22" s="1"/>
  <c r="P506" i="22"/>
  <c r="O506" i="22"/>
  <c r="M505" i="22"/>
  <c r="P505" i="22" s="1"/>
  <c r="L505" i="22"/>
  <c r="O505" i="22" s="1"/>
  <c r="M504" i="22"/>
  <c r="P504" i="22" s="1"/>
  <c r="L504" i="22"/>
  <c r="O504" i="22" s="1"/>
  <c r="N503" i="22"/>
  <c r="M503" i="22"/>
  <c r="P503" i="22" s="1"/>
  <c r="L503" i="22"/>
  <c r="O503" i="22" s="1"/>
  <c r="P502" i="22"/>
  <c r="M502" i="22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P472" i="22"/>
  <c r="N472" i="22"/>
  <c r="L472" i="22"/>
  <c r="P471" i="22"/>
  <c r="O471" i="22"/>
  <c r="P470" i="22"/>
  <c r="N470" i="22"/>
  <c r="M470" i="22"/>
  <c r="L470" i="22"/>
  <c r="O470" i="22" s="1"/>
  <c r="N469" i="22"/>
  <c r="M469" i="22"/>
  <c r="P469" i="22" s="1"/>
  <c r="O468" i="22"/>
  <c r="N468" i="22"/>
  <c r="M468" i="22"/>
  <c r="P468" i="22" s="1"/>
  <c r="L468" i="22"/>
  <c r="N467" i="22"/>
  <c r="M467" i="22"/>
  <c r="P467" i="22" s="1"/>
  <c r="J466" i="22"/>
  <c r="I466" i="22"/>
  <c r="K466" i="22" s="1"/>
  <c r="J465" i="22"/>
  <c r="I465" i="22"/>
  <c r="K465" i="22" s="1"/>
  <c r="I464" i="22"/>
  <c r="I463" i="22"/>
  <c r="I462" i="22"/>
  <c r="I443" i="22" s="1"/>
  <c r="K443" i="22" s="1"/>
  <c r="I460" i="22"/>
  <c r="K460" i="22" s="1"/>
  <c r="K458" i="22"/>
  <c r="P456" i="22"/>
  <c r="L456" i="22"/>
  <c r="O456" i="22" s="1"/>
  <c r="P455" i="22"/>
  <c r="O455" i="22"/>
  <c r="N454" i="22"/>
  <c r="M454" i="22"/>
  <c r="P454" i="22" s="1"/>
  <c r="N453" i="22"/>
  <c r="N450" i="22"/>
  <c r="N449" i="22"/>
  <c r="L449" i="22"/>
  <c r="O449" i="22" s="1"/>
  <c r="P448" i="22"/>
  <c r="O448" i="22"/>
  <c r="N447" i="22"/>
  <c r="N446" i="22"/>
  <c r="N445" i="22"/>
  <c r="M445" i="22"/>
  <c r="P445" i="22" s="1"/>
  <c r="L445" i="22"/>
  <c r="O445" i="22" s="1"/>
  <c r="N444" i="22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K435" i="22" s="1"/>
  <c r="J434" i="22"/>
  <c r="P431" i="22"/>
  <c r="L431" i="22"/>
  <c r="P430" i="22"/>
  <c r="O430" i="22"/>
  <c r="N429" i="22"/>
  <c r="M429" i="22"/>
  <c r="P429" i="22" s="1"/>
  <c r="N428" i="22"/>
  <c r="N425" i="22"/>
  <c r="N424" i="22" s="1"/>
  <c r="L424" i="22"/>
  <c r="M424" i="22" s="1"/>
  <c r="P423" i="22"/>
  <c r="O423" i="22"/>
  <c r="N420" i="22"/>
  <c r="M420" i="22"/>
  <c r="P420" i="22" s="1"/>
  <c r="L420" i="22"/>
  <c r="O420" i="22" s="1"/>
  <c r="J418" i="22"/>
  <c r="K413" i="22"/>
  <c r="K412" i="22"/>
  <c r="N410" i="22"/>
  <c r="N408" i="22" s="1"/>
  <c r="M410" i="22"/>
  <c r="P410" i="22" s="1"/>
  <c r="L410" i="22"/>
  <c r="O410" i="22" s="1"/>
  <c r="P409" i="22"/>
  <c r="O409" i="22"/>
  <c r="N407" i="22"/>
  <c r="N405" i="22" s="1"/>
  <c r="M407" i="22"/>
  <c r="P407" i="22" s="1"/>
  <c r="L407" i="22"/>
  <c r="O407" i="22" s="1"/>
  <c r="P406" i="22"/>
  <c r="O406" i="22"/>
  <c r="N403" i="22"/>
  <c r="M403" i="22"/>
  <c r="P403" i="22" s="1"/>
  <c r="L403" i="22"/>
  <c r="O403" i="22" s="1"/>
  <c r="J401" i="22"/>
  <c r="I401" i="22"/>
  <c r="K401" i="22" s="1"/>
  <c r="K400" i="22"/>
  <c r="K399" i="22"/>
  <c r="N397" i="22"/>
  <c r="N395" i="22" s="1"/>
  <c r="M397" i="22"/>
  <c r="P397" i="22" s="1"/>
  <c r="L397" i="22"/>
  <c r="O397" i="22" s="1"/>
  <c r="P396" i="22"/>
  <c r="O396" i="22"/>
  <c r="N394" i="22"/>
  <c r="N392" i="22" s="1"/>
  <c r="M394" i="22"/>
  <c r="P394" i="22" s="1"/>
  <c r="L394" i="22"/>
  <c r="O394" i="22" s="1"/>
  <c r="P393" i="22"/>
  <c r="O393" i="22"/>
  <c r="P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P352" i="22"/>
  <c r="O352" i="22"/>
  <c r="N350" i="22"/>
  <c r="M350" i="22"/>
  <c r="M348" i="22" s="1"/>
  <c r="L350" i="22"/>
  <c r="L348" i="22" s="1"/>
  <c r="P349" i="22"/>
  <c r="O349" i="22"/>
  <c r="P346" i="22"/>
  <c r="N346" i="22"/>
  <c r="M346" i="22"/>
  <c r="L346" i="22"/>
  <c r="J343" i="22"/>
  <c r="J342" i="22"/>
  <c r="J341" i="22"/>
  <c r="J340" i="22"/>
  <c r="I340" i="22"/>
  <c r="J338" i="22"/>
  <c r="I338" i="22"/>
  <c r="N336" i="22"/>
  <c r="N334" i="22" s="1"/>
  <c r="M336" i="22"/>
  <c r="M334" i="22" s="1"/>
  <c r="P334" i="22" s="1"/>
  <c r="L336" i="22"/>
  <c r="O336" i="22" s="1"/>
  <c r="P335" i="22"/>
  <c r="O335" i="22"/>
  <c r="N333" i="22"/>
  <c r="N331" i="22" s="1"/>
  <c r="M333" i="22"/>
  <c r="M331" i="22" s="1"/>
  <c r="L333" i="22"/>
  <c r="L331" i="22" s="1"/>
  <c r="P332" i="22"/>
  <c r="O332" i="22"/>
  <c r="P329" i="22"/>
  <c r="N329" i="22"/>
  <c r="M329" i="22"/>
  <c r="L329" i="22"/>
  <c r="I327" i="22"/>
  <c r="I325" i="22"/>
  <c r="K325" i="22" s="1"/>
  <c r="N323" i="22"/>
  <c r="N321" i="22" s="1"/>
  <c r="M323" i="22"/>
  <c r="P323" i="22" s="1"/>
  <c r="L323" i="22"/>
  <c r="L321" i="22" s="1"/>
  <c r="O321" i="22" s="1"/>
  <c r="P322" i="22"/>
  <c r="O322" i="22"/>
  <c r="N320" i="22"/>
  <c r="N318" i="22" s="1"/>
  <c r="M320" i="22"/>
  <c r="P320" i="22" s="1"/>
  <c r="L320" i="22"/>
  <c r="O320" i="22" s="1"/>
  <c r="P319" i="22"/>
  <c r="O319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M304" i="22" s="1"/>
  <c r="P304" i="22" s="1"/>
  <c r="L306" i="22"/>
  <c r="O306" i="22" s="1"/>
  <c r="P305" i="22"/>
  <c r="O305" i="22"/>
  <c r="N303" i="22"/>
  <c r="N301" i="22" s="1"/>
  <c r="M303" i="22"/>
  <c r="P303" i="22" s="1"/>
  <c r="L303" i="22"/>
  <c r="O303" i="22" s="1"/>
  <c r="P302" i="22"/>
  <c r="O302" i="22"/>
  <c r="N299" i="22"/>
  <c r="M299" i="22"/>
  <c r="P299" i="22" s="1"/>
  <c r="L299" i="22"/>
  <c r="O299" i="22" s="1"/>
  <c r="J297" i="22"/>
  <c r="I294" i="22"/>
  <c r="K294" i="22" s="1"/>
  <c r="I293" i="22"/>
  <c r="K293" i="22" s="1"/>
  <c r="I291" i="22"/>
  <c r="K291" i="22" s="1"/>
  <c r="I290" i="22"/>
  <c r="K290" i="22" s="1"/>
  <c r="I288" i="22"/>
  <c r="J288" i="22" s="1"/>
  <c r="J275" i="22" s="1"/>
  <c r="I287" i="22"/>
  <c r="K287" i="22" s="1"/>
  <c r="N285" i="22"/>
  <c r="N283" i="22" s="1"/>
  <c r="M285" i="22"/>
  <c r="P285" i="22" s="1"/>
  <c r="L285" i="22"/>
  <c r="L283" i="22" s="1"/>
  <c r="O283" i="22" s="1"/>
  <c r="P284" i="22"/>
  <c r="O284" i="22"/>
  <c r="N282" i="22"/>
  <c r="N280" i="22" s="1"/>
  <c r="M282" i="22"/>
  <c r="P282" i="22" s="1"/>
  <c r="L282" i="22"/>
  <c r="L280" i="22" s="1"/>
  <c r="O280" i="22" s="1"/>
  <c r="P281" i="22"/>
  <c r="O281" i="22"/>
  <c r="N278" i="22"/>
  <c r="M278" i="22"/>
  <c r="P278" i="22" s="1"/>
  <c r="L278" i="22"/>
  <c r="O278" i="22" s="1"/>
  <c r="J276" i="22"/>
  <c r="I271" i="22"/>
  <c r="I260" i="22" s="1"/>
  <c r="K260" i="22" s="1"/>
  <c r="N269" i="22"/>
  <c r="N267" i="22" s="1"/>
  <c r="M269" i="22"/>
  <c r="P269" i="22" s="1"/>
  <c r="L269" i="22"/>
  <c r="L267" i="22" s="1"/>
  <c r="O267" i="22" s="1"/>
  <c r="P268" i="22"/>
  <c r="O268" i="22"/>
  <c r="N266" i="22"/>
  <c r="N264" i="22" s="1"/>
  <c r="M266" i="22"/>
  <c r="L266" i="22"/>
  <c r="L264" i="22" s="1"/>
  <c r="P265" i="22"/>
  <c r="O265" i="22"/>
  <c r="N262" i="22"/>
  <c r="M262" i="22"/>
  <c r="P262" i="22" s="1"/>
  <c r="L262" i="22"/>
  <c r="O262" i="22" s="1"/>
  <c r="J260" i="22"/>
  <c r="K258" i="22"/>
  <c r="K257" i="22"/>
  <c r="I255" i="22"/>
  <c r="K255" i="22" s="1"/>
  <c r="L253" i="22"/>
  <c r="L252" i="22"/>
  <c r="L251" i="22"/>
  <c r="L250" i="22"/>
  <c r="P249" i="22"/>
  <c r="N249" i="22"/>
  <c r="J248" i="22"/>
  <c r="K247" i="22"/>
  <c r="K246" i="22"/>
  <c r="I244" i="22"/>
  <c r="I237" i="22" s="1"/>
  <c r="L242" i="22"/>
  <c r="L241" i="22"/>
  <c r="L240" i="22"/>
  <c r="L239" i="22"/>
  <c r="P238" i="22"/>
  <c r="N238" i="22"/>
  <c r="J237" i="22"/>
  <c r="J236" i="22"/>
  <c r="I236" i="22"/>
  <c r="K236" i="22" s="1"/>
  <c r="J235" i="22"/>
  <c r="I235" i="22"/>
  <c r="K235" i="22" s="1"/>
  <c r="J233" i="22"/>
  <c r="N231" i="22"/>
  <c r="N230" i="22"/>
  <c r="N229" i="22"/>
  <c r="N228" i="22"/>
  <c r="N227" i="22"/>
  <c r="J226" i="22"/>
  <c r="I225" i="22"/>
  <c r="K225" i="22" s="1"/>
  <c r="I224" i="22"/>
  <c r="K224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L189" i="22"/>
  <c r="P188" i="22"/>
  <c r="O188" i="22"/>
  <c r="N186" i="22"/>
  <c r="N184" i="22" s="1"/>
  <c r="M186" i="22"/>
  <c r="M184" i="22" s="1"/>
  <c r="L186" i="22"/>
  <c r="P185" i="22"/>
  <c r="O185" i="22"/>
  <c r="P182" i="22"/>
  <c r="O182" i="22"/>
  <c r="N182" i="22"/>
  <c r="M182" i="22"/>
  <c r="L182" i="22"/>
  <c r="J180" i="22"/>
  <c r="J177" i="22"/>
  <c r="J164" i="22" s="1"/>
  <c r="I176" i="22"/>
  <c r="I174" i="22" s="1"/>
  <c r="J174" i="22"/>
  <c r="N173" i="22"/>
  <c r="N171" i="22" s="1"/>
  <c r="M173" i="22"/>
  <c r="P173" i="22" s="1"/>
  <c r="L173" i="22"/>
  <c r="O173" i="22" s="1"/>
  <c r="P172" i="22"/>
  <c r="O172" i="22"/>
  <c r="N170" i="22"/>
  <c r="N168" i="22" s="1"/>
  <c r="M170" i="22"/>
  <c r="P170" i="22" s="1"/>
  <c r="L170" i="22"/>
  <c r="O170" i="22" s="1"/>
  <c r="P169" i="22"/>
  <c r="O169" i="22"/>
  <c r="N166" i="22"/>
  <c r="M166" i="22"/>
  <c r="P166" i="22" s="1"/>
  <c r="L166" i="22"/>
  <c r="O166" i="22" s="1"/>
  <c r="I159" i="22"/>
  <c r="K159" i="22" s="1"/>
  <c r="N157" i="22"/>
  <c r="N155" i="22" s="1"/>
  <c r="M157" i="22"/>
  <c r="P157" i="22" s="1"/>
  <c r="L157" i="22"/>
  <c r="L155" i="22" s="1"/>
  <c r="O155" i="22" s="1"/>
  <c r="P156" i="22"/>
  <c r="O156" i="22"/>
  <c r="N154" i="22"/>
  <c r="M154" i="22"/>
  <c r="L154" i="22"/>
  <c r="L152" i="22" s="1"/>
  <c r="O152" i="22" s="1"/>
  <c r="P153" i="22"/>
  <c r="O153" i="22"/>
  <c r="P150" i="22"/>
  <c r="O150" i="22"/>
  <c r="N150" i="22"/>
  <c r="M150" i="22"/>
  <c r="L150" i="22"/>
  <c r="J148" i="22"/>
  <c r="I146" i="22"/>
  <c r="K146" i="22" s="1"/>
  <c r="I145" i="22"/>
  <c r="K145" i="22" s="1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N135" i="22" s="1"/>
  <c r="M137" i="22"/>
  <c r="P137" i="22" s="1"/>
  <c r="L137" i="22"/>
  <c r="O137" i="22" s="1"/>
  <c r="P136" i="22"/>
  <c r="O136" i="22"/>
  <c r="N133" i="22"/>
  <c r="M133" i="22"/>
  <c r="P133" i="22" s="1"/>
  <c r="L133" i="22"/>
  <c r="O133" i="22" s="1"/>
  <c r="J130" i="22"/>
  <c r="N127" i="22"/>
  <c r="N125" i="22" s="1"/>
  <c r="M127" i="22"/>
  <c r="P127" i="22" s="1"/>
  <c r="L127" i="22"/>
  <c r="L125" i="22" s="1"/>
  <c r="O125" i="22" s="1"/>
  <c r="P126" i="22"/>
  <c r="O126" i="22"/>
  <c r="N124" i="22"/>
  <c r="M124" i="22"/>
  <c r="P124" i="22" s="1"/>
  <c r="L124" i="22"/>
  <c r="L122" i="22" s="1"/>
  <c r="O122" i="22" s="1"/>
  <c r="P123" i="22"/>
  <c r="O123" i="22"/>
  <c r="P120" i="22"/>
  <c r="O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I87" i="22" s="1"/>
  <c r="K87" i="22" s="1"/>
  <c r="J98" i="22"/>
  <c r="I98" i="22"/>
  <c r="I86" i="22" s="1"/>
  <c r="K86" i="22" s="1"/>
  <c r="N96" i="22"/>
  <c r="N94" i="22" s="1"/>
  <c r="M96" i="22"/>
  <c r="P96" i="22" s="1"/>
  <c r="L96" i="22"/>
  <c r="O96" i="22" s="1"/>
  <c r="P95" i="22"/>
  <c r="O95" i="22"/>
  <c r="N93" i="22"/>
  <c r="N91" i="22" s="1"/>
  <c r="M93" i="22"/>
  <c r="L93" i="22"/>
  <c r="P92" i="22"/>
  <c r="O92" i="22"/>
  <c r="N89" i="22"/>
  <c r="M89" i="22"/>
  <c r="P89" i="22" s="1"/>
  <c r="L89" i="22"/>
  <c r="O89" i="22" s="1"/>
  <c r="J86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K79" i="22" s="1"/>
  <c r="I78" i="22"/>
  <c r="K78" i="22" s="1"/>
  <c r="J77" i="22"/>
  <c r="J76" i="22"/>
  <c r="N74" i="22"/>
  <c r="N72" i="22" s="1"/>
  <c r="M74" i="22"/>
  <c r="P74" i="22" s="1"/>
  <c r="L74" i="22"/>
  <c r="O74" i="22" s="1"/>
  <c r="P73" i="22"/>
  <c r="O73" i="22"/>
  <c r="N71" i="22"/>
  <c r="M71" i="22"/>
  <c r="P71" i="22" s="1"/>
  <c r="L71" i="22"/>
  <c r="O71" i="22" s="1"/>
  <c r="P70" i="22"/>
  <c r="O70" i="22"/>
  <c r="N67" i="22"/>
  <c r="M67" i="22"/>
  <c r="P67" i="22" s="1"/>
  <c r="L67" i="22"/>
  <c r="O67" i="22" s="1"/>
  <c r="J65" i="22"/>
  <c r="J64" i="22"/>
  <c r="N61" i="22"/>
  <c r="N59" i="22" s="1"/>
  <c r="M61" i="22"/>
  <c r="P61" i="22" s="1"/>
  <c r="L61" i="22"/>
  <c r="L59" i="22" s="1"/>
  <c r="O59" i="22" s="1"/>
  <c r="P60" i="22"/>
  <c r="O60" i="22"/>
  <c r="N58" i="22"/>
  <c r="M58" i="22"/>
  <c r="L58" i="22"/>
  <c r="L56" i="22" s="1"/>
  <c r="P57" i="22"/>
  <c r="O57" i="22"/>
  <c r="P54" i="22"/>
  <c r="O54" i="22"/>
  <c r="N54" i="22"/>
  <c r="M54" i="22"/>
  <c r="L54" i="22"/>
  <c r="N49" i="22"/>
  <c r="M49" i="22"/>
  <c r="P49" i="22" s="1"/>
  <c r="L49" i="22"/>
  <c r="O49" i="22" s="1"/>
  <c r="P48" i="22"/>
  <c r="O48" i="22"/>
  <c r="N46" i="22"/>
  <c r="M46" i="22"/>
  <c r="M44" i="22" s="1"/>
  <c r="L46" i="22"/>
  <c r="P45" i="22"/>
  <c r="O45" i="22"/>
  <c r="N42" i="22"/>
  <c r="M42" i="22"/>
  <c r="P42" i="22" s="1"/>
  <c r="L42" i="22"/>
  <c r="O42" i="22" s="1"/>
  <c r="P36" i="22"/>
  <c r="N36" i="22"/>
  <c r="M36" i="22"/>
  <c r="O35" i="22"/>
  <c r="N35" i="22"/>
  <c r="N34" i="22" s="1"/>
  <c r="M35" i="22"/>
  <c r="P35" i="22" s="1"/>
  <c r="L35" i="22"/>
  <c r="N33" i="22"/>
  <c r="P32" i="22"/>
  <c r="N32" i="22"/>
  <c r="N31" i="22" s="1"/>
  <c r="M32" i="22"/>
  <c r="L32" i="22"/>
  <c r="O32" i="22" s="1"/>
  <c r="N30" i="22"/>
  <c r="N29" i="22"/>
  <c r="N28" i="22" s="1"/>
  <c r="M29" i="22"/>
  <c r="P29" i="22" s="1"/>
  <c r="N25" i="22"/>
  <c r="M25" i="22"/>
  <c r="L25" i="22"/>
  <c r="O25" i="22" s="1"/>
  <c r="O22" i="22"/>
  <c r="N22" i="22"/>
  <c r="N19" i="22" s="1"/>
  <c r="M22" i="22"/>
  <c r="P22" i="22" s="1"/>
  <c r="L22" i="22"/>
  <c r="L19" i="22"/>
  <c r="O19" i="22" s="1"/>
  <c r="N15" i="22"/>
  <c r="M15" i="22"/>
  <c r="P15" i="22" s="1"/>
  <c r="P12" i="22"/>
  <c r="M12" i="22"/>
  <c r="L12" i="22"/>
  <c r="O12" i="22" s="1"/>
  <c r="M9" i="22"/>
  <c r="P9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O815" i="21"/>
  <c r="N815" i="21"/>
  <c r="M815" i="21"/>
  <c r="L815" i="21"/>
  <c r="P810" i="21"/>
  <c r="O810" i="21"/>
  <c r="N810" i="21"/>
  <c r="N807" i="21" s="1"/>
  <c r="P809" i="21"/>
  <c r="O809" i="21"/>
  <c r="N808" i="21"/>
  <c r="M808" i="21"/>
  <c r="P808" i="21" s="1"/>
  <c r="L808" i="21"/>
  <c r="O808" i="21" s="1"/>
  <c r="M807" i="21"/>
  <c r="P807" i="21" s="1"/>
  <c r="L807" i="21"/>
  <c r="O807" i="21" s="1"/>
  <c r="P806" i="21"/>
  <c r="N806" i="21"/>
  <c r="N805" i="21" s="1"/>
  <c r="M806" i="21"/>
  <c r="L806" i="21"/>
  <c r="M805" i="21"/>
  <c r="P805" i="21" s="1"/>
  <c r="K804" i="21"/>
  <c r="J804" i="21"/>
  <c r="K802" i="21"/>
  <c r="J801" i="21"/>
  <c r="J800" i="21"/>
  <c r="J785" i="21" s="1"/>
  <c r="I800" i="21"/>
  <c r="I785" i="21" s="1"/>
  <c r="K785" i="21" s="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L791" i="21"/>
  <c r="L789" i="21" s="1"/>
  <c r="O789" i="21" s="1"/>
  <c r="P790" i="21"/>
  <c r="O790" i="21"/>
  <c r="P789" i="21"/>
  <c r="N789" i="21"/>
  <c r="M789" i="21"/>
  <c r="M788" i="21"/>
  <c r="P788" i="21" s="1"/>
  <c r="P787" i="21"/>
  <c r="N787" i="21"/>
  <c r="N786" i="21" s="1"/>
  <c r="M787" i="21"/>
  <c r="L787" i="21"/>
  <c r="M786" i="21"/>
  <c r="P786" i="21" s="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P774" i="21"/>
  <c r="O774" i="21"/>
  <c r="O773" i="21"/>
  <c r="N773" i="21"/>
  <c r="M773" i="21"/>
  <c r="P773" i="21" s="1"/>
  <c r="L773" i="21"/>
  <c r="P772" i="21"/>
  <c r="N772" i="21"/>
  <c r="N770" i="21" s="1"/>
  <c r="M772" i="21"/>
  <c r="L772" i="21"/>
  <c r="O772" i="21" s="1"/>
  <c r="O771" i="21"/>
  <c r="N771" i="21"/>
  <c r="M771" i="21"/>
  <c r="L771" i="21"/>
  <c r="L770" i="21"/>
  <c r="O770" i="21" s="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P758" i="21"/>
  <c r="O758" i="21"/>
  <c r="O757" i="21"/>
  <c r="N757" i="21"/>
  <c r="M757" i="21"/>
  <c r="P757" i="21" s="1"/>
  <c r="L757" i="21"/>
  <c r="P756" i="21"/>
  <c r="N756" i="21"/>
  <c r="N754" i="21" s="1"/>
  <c r="M756" i="21"/>
  <c r="L756" i="21"/>
  <c r="O756" i="21" s="1"/>
  <c r="O755" i="21"/>
  <c r="N755" i="21"/>
  <c r="M755" i="21"/>
  <c r="L755" i="21"/>
  <c r="L754" i="2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P741" i="21"/>
  <c r="O741" i="21"/>
  <c r="O740" i="21"/>
  <c r="N740" i="21"/>
  <c r="M740" i="21"/>
  <c r="P740" i="21" s="1"/>
  <c r="L740" i="21"/>
  <c r="P739" i="21"/>
  <c r="N739" i="21"/>
  <c r="M739" i="21"/>
  <c r="L739" i="21"/>
  <c r="O739" i="21" s="1"/>
  <c r="O738" i="21"/>
  <c r="N738" i="21"/>
  <c r="M738" i="21"/>
  <c r="L738" i="21"/>
  <c r="N737" i="21"/>
  <c r="L737" i="21"/>
  <c r="O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O695" i="21"/>
  <c r="N695" i="21"/>
  <c r="M695" i="21"/>
  <c r="P695" i="21" s="1"/>
  <c r="L695" i="21"/>
  <c r="N690" i="21"/>
  <c r="L690" i="21"/>
  <c r="N688" i="21"/>
  <c r="N687" i="21"/>
  <c r="N685" i="21" s="1"/>
  <c r="O686" i="21"/>
  <c r="N686" i="21"/>
  <c r="M686" i="21"/>
  <c r="L686" i="21"/>
  <c r="J679" i="21"/>
  <c r="J678" i="21" s="1"/>
  <c r="I678" i="21"/>
  <c r="K678" i="21" s="1"/>
  <c r="J675" i="21"/>
  <c r="J669" i="21" s="1"/>
  <c r="J654" i="21" s="1"/>
  <c r="I671" i="21"/>
  <c r="K671" i="21" s="1"/>
  <c r="I670" i="21"/>
  <c r="K670" i="21" s="1"/>
  <c r="I669" i="2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L657" i="21" s="1"/>
  <c r="P659" i="21"/>
  <c r="O659" i="21"/>
  <c r="N657" i="21"/>
  <c r="N655" i="21" s="1"/>
  <c r="O656" i="21"/>
  <c r="N656" i="21"/>
  <c r="M656" i="21"/>
  <c r="L656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N638" i="21"/>
  <c r="N634" i="21"/>
  <c r="N632" i="21" s="1"/>
  <c r="L634" i="21"/>
  <c r="P633" i="21"/>
  <c r="O633" i="21"/>
  <c r="N631" i="21"/>
  <c r="O630" i="21"/>
  <c r="N630" i="21"/>
  <c r="M630" i="21"/>
  <c r="P630" i="21" s="1"/>
  <c r="L630" i="21"/>
  <c r="N629" i="21"/>
  <c r="J621" i="21"/>
  <c r="I621" i="21"/>
  <c r="K621" i="21" s="1"/>
  <c r="J620" i="21"/>
  <c r="I620" i="21"/>
  <c r="K613" i="21"/>
  <c r="J613" i="21"/>
  <c r="K612" i="21"/>
  <c r="J612" i="21"/>
  <c r="K611" i="21"/>
  <c r="J611" i="21"/>
  <c r="J604" i="21"/>
  <c r="J603" i="21"/>
  <c r="J593" i="21" s="1"/>
  <c r="J596" i="21"/>
  <c r="J594" i="21" s="1"/>
  <c r="J595" i="21"/>
  <c r="I594" i="21"/>
  <c r="K594" i="21" s="1"/>
  <c r="I593" i="21"/>
  <c r="I592" i="21" s="1"/>
  <c r="J583" i="21"/>
  <c r="J582" i="21"/>
  <c r="J577" i="21"/>
  <c r="I577" i="21"/>
  <c r="J576" i="21"/>
  <c r="I576" i="21"/>
  <c r="I559" i="21" s="1"/>
  <c r="I543" i="21" s="1"/>
  <c r="J569" i="21"/>
  <c r="I569" i="21"/>
  <c r="J568" i="21"/>
  <c r="I568" i="21"/>
  <c r="K568" i="21" s="1"/>
  <c r="J561" i="21"/>
  <c r="I561" i="2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N555" i="21"/>
  <c r="M555" i="21"/>
  <c r="P555" i="21" s="1"/>
  <c r="N553" i="21"/>
  <c r="N549" i="21" s="1"/>
  <c r="L549" i="21"/>
  <c r="L547" i="21" s="1"/>
  <c r="P548" i="21"/>
  <c r="O548" i="21"/>
  <c r="P545" i="21"/>
  <c r="N545" i="21"/>
  <c r="M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I522" i="21" s="1"/>
  <c r="K522" i="21" s="1"/>
  <c r="P535" i="21"/>
  <c r="L535" i="21"/>
  <c r="L533" i="21" s="1"/>
  <c r="O533" i="21" s="1"/>
  <c r="P534" i="21"/>
  <c r="O534" i="21"/>
  <c r="N533" i="21"/>
  <c r="M533" i="21"/>
  <c r="P533" i="21" s="1"/>
  <c r="P528" i="21"/>
  <c r="N528" i="21"/>
  <c r="N525" i="21" s="1"/>
  <c r="L528" i="21"/>
  <c r="L526" i="21" s="1"/>
  <c r="O526" i="21" s="1"/>
  <c r="P527" i="21"/>
  <c r="O527" i="21"/>
  <c r="P526" i="21"/>
  <c r="M526" i="21"/>
  <c r="M525" i="21"/>
  <c r="P525" i="21" s="1"/>
  <c r="P524" i="21"/>
  <c r="N524" i="21"/>
  <c r="M524" i="21"/>
  <c r="L524" i="21"/>
  <c r="M523" i="21"/>
  <c r="P523" i="21" s="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L504" i="21"/>
  <c r="P503" i="21"/>
  <c r="N503" i="21"/>
  <c r="M503" i="21"/>
  <c r="L503" i="21"/>
  <c r="N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N477" i="21"/>
  <c r="M477" i="21"/>
  <c r="P477" i="21" s="1"/>
  <c r="N476" i="21"/>
  <c r="N473" i="21"/>
  <c r="N472" i="21"/>
  <c r="N469" i="21" s="1"/>
  <c r="N467" i="21" s="1"/>
  <c r="L472" i="21"/>
  <c r="L470" i="21" s="1"/>
  <c r="P471" i="21"/>
  <c r="O471" i="21"/>
  <c r="N470" i="21"/>
  <c r="N468" i="21"/>
  <c r="M468" i="21"/>
  <c r="L468" i="21"/>
  <c r="O468" i="21" s="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58" i="21"/>
  <c r="P456" i="21"/>
  <c r="L456" i="21"/>
  <c r="P455" i="21"/>
  <c r="O455" i="21"/>
  <c r="N454" i="21"/>
  <c r="M454" i="21"/>
  <c r="P454" i="21" s="1"/>
  <c r="N453" i="21"/>
  <c r="N449" i="21" s="1"/>
  <c r="L449" i="21"/>
  <c r="L447" i="21" s="1"/>
  <c r="P448" i="21"/>
  <c r="O448" i="21"/>
  <c r="N447" i="21"/>
  <c r="P445" i="21"/>
  <c r="N445" i="21"/>
  <c r="M445" i="21"/>
  <c r="L445" i="21"/>
  <c r="J443" i="21"/>
  <c r="J442" i="21"/>
  <c r="I441" i="21"/>
  <c r="K441" i="21" s="1"/>
  <c r="I440" i="21"/>
  <c r="I439" i="21"/>
  <c r="K439" i="21" s="1"/>
  <c r="I438" i="21"/>
  <c r="K438" i="21" s="1"/>
  <c r="I437" i="21"/>
  <c r="I435" i="21"/>
  <c r="K435" i="21" s="1"/>
  <c r="J434" i="21"/>
  <c r="P431" i="21"/>
  <c r="L431" i="21"/>
  <c r="L429" i="21" s="1"/>
  <c r="O429" i="21" s="1"/>
  <c r="P430" i="21"/>
  <c r="O430" i="21"/>
  <c r="N429" i="21"/>
  <c r="M429" i="21"/>
  <c r="P429" i="21" s="1"/>
  <c r="N428" i="21"/>
  <c r="N425" i="21"/>
  <c r="N424" i="21"/>
  <c r="N421" i="21" s="1"/>
  <c r="N419" i="21" s="1"/>
  <c r="L424" i="21"/>
  <c r="L422" i="21" s="1"/>
  <c r="P423" i="21"/>
  <c r="O423" i="21"/>
  <c r="N420" i="21"/>
  <c r="M420" i="21"/>
  <c r="L420" i="21"/>
  <c r="O420" i="21" s="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5" i="21" s="1"/>
  <c r="M407" i="21"/>
  <c r="P407" i="21" s="1"/>
  <c r="L407" i="21"/>
  <c r="P406" i="21"/>
  <c r="O406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L397" i="21"/>
  <c r="P396" i="21"/>
  <c r="O396" i="21"/>
  <c r="N394" i="21"/>
  <c r="M394" i="21"/>
  <c r="P394" i="21" s="1"/>
  <c r="L394" i="21"/>
  <c r="L392" i="21" s="1"/>
  <c r="O392" i="21" s="1"/>
  <c r="P393" i="21"/>
  <c r="O393" i="21"/>
  <c r="O390" i="21"/>
  <c r="N390" i="21"/>
  <c r="M390" i="21"/>
  <c r="L390" i="21"/>
  <c r="K388" i="21"/>
  <c r="J388" i="21"/>
  <c r="I388" i="21"/>
  <c r="J385" i="21"/>
  <c r="I385" i="21"/>
  <c r="K382" i="21"/>
  <c r="J382" i="21"/>
  <c r="J381" i="2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P352" i="21"/>
  <c r="O352" i="21"/>
  <c r="N350" i="21"/>
  <c r="M350" i="21"/>
  <c r="L350" i="21"/>
  <c r="L348" i="21" s="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M336" i="21"/>
  <c r="M334" i="21" s="1"/>
  <c r="P334" i="21" s="1"/>
  <c r="L336" i="21"/>
  <c r="O336" i="21" s="1"/>
  <c r="P335" i="21"/>
  <c r="O335" i="21"/>
  <c r="N333" i="21"/>
  <c r="N331" i="21" s="1"/>
  <c r="M333" i="21"/>
  <c r="M331" i="21" s="1"/>
  <c r="L333" i="21"/>
  <c r="L331" i="21" s="1"/>
  <c r="P332" i="21"/>
  <c r="O332" i="21"/>
  <c r="P329" i="21"/>
  <c r="O329" i="21"/>
  <c r="N329" i="21"/>
  <c r="M329" i="21"/>
  <c r="L329" i="21"/>
  <c r="I327" i="21"/>
  <c r="I325" i="21"/>
  <c r="K325" i="21" s="1"/>
  <c r="N323" i="21"/>
  <c r="N321" i="21" s="1"/>
  <c r="M323" i="21"/>
  <c r="L323" i="21"/>
  <c r="P322" i="21"/>
  <c r="O322" i="21"/>
  <c r="N320" i="21"/>
  <c r="N318" i="21" s="1"/>
  <c r="M320" i="21"/>
  <c r="L320" i="21"/>
  <c r="P319" i="21"/>
  <c r="O319" i="21"/>
  <c r="P316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M304" i="21" s="1"/>
  <c r="P304" i="21" s="1"/>
  <c r="L306" i="21"/>
  <c r="O306" i="21" s="1"/>
  <c r="P305" i="21"/>
  <c r="O305" i="21"/>
  <c r="N303" i="21"/>
  <c r="M303" i="21"/>
  <c r="M301" i="21" s="1"/>
  <c r="L303" i="21"/>
  <c r="L301" i="21" s="1"/>
  <c r="P302" i="21"/>
  <c r="O302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I276" i="21" s="1"/>
  <c r="K276" i="21" s="1"/>
  <c r="N285" i="21"/>
  <c r="N283" i="21" s="1"/>
  <c r="M285" i="21"/>
  <c r="P285" i="21" s="1"/>
  <c r="L285" i="21"/>
  <c r="P284" i="21"/>
  <c r="O284" i="21"/>
  <c r="N282" i="21"/>
  <c r="M282" i="21"/>
  <c r="L282" i="21"/>
  <c r="L280" i="21" s="1"/>
  <c r="P281" i="21"/>
  <c r="O281" i="21"/>
  <c r="O278" i="21"/>
  <c r="N278" i="21"/>
  <c r="M278" i="21"/>
  <c r="P278" i="21" s="1"/>
  <c r="L278" i="21"/>
  <c r="J276" i="21"/>
  <c r="I271" i="21"/>
  <c r="K271" i="21" s="1"/>
  <c r="N269" i="21"/>
  <c r="N267" i="21" s="1"/>
  <c r="M269" i="21"/>
  <c r="M267" i="21" s="1"/>
  <c r="P267" i="21" s="1"/>
  <c r="L269" i="21"/>
  <c r="P268" i="21"/>
  <c r="O268" i="21"/>
  <c r="N266" i="21"/>
  <c r="M266" i="21"/>
  <c r="L266" i="21"/>
  <c r="L264" i="21" s="1"/>
  <c r="P265" i="21"/>
  <c r="O265" i="21"/>
  <c r="N262" i="21"/>
  <c r="M262" i="21"/>
  <c r="L262" i="21"/>
  <c r="O262" i="21" s="1"/>
  <c r="J260" i="21"/>
  <c r="K258" i="21"/>
  <c r="K257" i="21"/>
  <c r="I255" i="21"/>
  <c r="I248" i="21" s="1"/>
  <c r="L253" i="21"/>
  <c r="L252" i="21"/>
  <c r="L251" i="21"/>
  <c r="L250" i="21"/>
  <c r="P249" i="21"/>
  <c r="N249" i="21"/>
  <c r="J248" i="21"/>
  <c r="K247" i="21"/>
  <c r="K246" i="21"/>
  <c r="I244" i="21"/>
  <c r="I237" i="21" s="1"/>
  <c r="K237" i="21" s="1"/>
  <c r="L242" i="21"/>
  <c r="L241" i="21"/>
  <c r="L240" i="21"/>
  <c r="L239" i="21"/>
  <c r="P238" i="21"/>
  <c r="N238" i="21"/>
  <c r="J237" i="21"/>
  <c r="J236" i="21"/>
  <c r="I236" i="21"/>
  <c r="K236" i="21" s="1"/>
  <c r="J235" i="21"/>
  <c r="I235" i="21"/>
  <c r="K235" i="21" s="1"/>
  <c r="J233" i="21"/>
  <c r="N231" i="21"/>
  <c r="N230" i="21"/>
  <c r="N229" i="21"/>
  <c r="N228" i="21"/>
  <c r="N227" i="21"/>
  <c r="J226" i="21"/>
  <c r="J180" i="21" s="1"/>
  <c r="I225" i="21"/>
  <c r="K225" i="21" s="1"/>
  <c r="I224" i="21"/>
  <c r="I223" i="21"/>
  <c r="K223" i="21" s="1"/>
  <c r="L220" i="21"/>
  <c r="L219" i="21"/>
  <c r="L218" i="21"/>
  <c r="P217" i="21"/>
  <c r="N217" i="21"/>
  <c r="J216" i="21"/>
  <c r="I215" i="2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5" i="21"/>
  <c r="J194" i="21"/>
  <c r="I193" i="21"/>
  <c r="K193" i="21" s="1"/>
  <c r="P191" i="21"/>
  <c r="L191" i="21"/>
  <c r="O191" i="21" s="1"/>
  <c r="J190" i="21"/>
  <c r="N189" i="21"/>
  <c r="N187" i="21" s="1"/>
  <c r="M189" i="21"/>
  <c r="L189" i="21"/>
  <c r="L187" i="21" s="1"/>
  <c r="O187" i="21" s="1"/>
  <c r="P188" i="21"/>
  <c r="O188" i="21"/>
  <c r="N186" i="21"/>
  <c r="N184" i="21" s="1"/>
  <c r="M186" i="21"/>
  <c r="L186" i="21"/>
  <c r="L184" i="21" s="1"/>
  <c r="P185" i="21"/>
  <c r="O185" i="21"/>
  <c r="N182" i="21"/>
  <c r="M182" i="21"/>
  <c r="P182" i="21" s="1"/>
  <c r="L182" i="21"/>
  <c r="J177" i="21"/>
  <c r="I176" i="21"/>
  <c r="I174" i="21" s="1"/>
  <c r="I164" i="21" s="1"/>
  <c r="K164" i="21" s="1"/>
  <c r="J174" i="21"/>
  <c r="N173" i="21"/>
  <c r="N171" i="21" s="1"/>
  <c r="M173" i="21"/>
  <c r="L173" i="21"/>
  <c r="L171" i="21" s="1"/>
  <c r="O171" i="21" s="1"/>
  <c r="P172" i="21"/>
  <c r="O172" i="21"/>
  <c r="N170" i="21"/>
  <c r="N168" i="21" s="1"/>
  <c r="M170" i="21"/>
  <c r="L170" i="21"/>
  <c r="L168" i="21" s="1"/>
  <c r="P169" i="21"/>
  <c r="O169" i="21"/>
  <c r="N166" i="21"/>
  <c r="M166" i="21"/>
  <c r="P166" i="21" s="1"/>
  <c r="L166" i="21"/>
  <c r="J164" i="21"/>
  <c r="I159" i="21"/>
  <c r="N157" i="21"/>
  <c r="N155" i="21" s="1"/>
  <c r="M157" i="21"/>
  <c r="M155" i="21" s="1"/>
  <c r="P155" i="21" s="1"/>
  <c r="L157" i="21"/>
  <c r="L155" i="21" s="1"/>
  <c r="O155" i="21" s="1"/>
  <c r="P156" i="21"/>
  <c r="O156" i="21"/>
  <c r="N154" i="21"/>
  <c r="N152" i="21" s="1"/>
  <c r="M154" i="21"/>
  <c r="L154" i="21"/>
  <c r="L152" i="21" s="1"/>
  <c r="P153" i="21"/>
  <c r="O153" i="21"/>
  <c r="O150" i="21"/>
  <c r="N150" i="21"/>
  <c r="M150" i="21"/>
  <c r="P150" i="21" s="1"/>
  <c r="L150" i="21"/>
  <c r="J148" i="21"/>
  <c r="I146" i="21"/>
  <c r="I145" i="21"/>
  <c r="I144" i="21"/>
  <c r="K144" i="21" s="1"/>
  <c r="N140" i="21"/>
  <c r="N138" i="21" s="1"/>
  <c r="M140" i="21"/>
  <c r="L140" i="21"/>
  <c r="P139" i="21"/>
  <c r="O139" i="21"/>
  <c r="N137" i="21"/>
  <c r="N135" i="21" s="1"/>
  <c r="M137" i="21"/>
  <c r="P137" i="21" s="1"/>
  <c r="L137" i="21"/>
  <c r="P136" i="21"/>
  <c r="O136" i="21"/>
  <c r="P133" i="21"/>
  <c r="O133" i="21"/>
  <c r="N133" i="21"/>
  <c r="M133" i="21"/>
  <c r="L133" i="21"/>
  <c r="J130" i="21"/>
  <c r="N127" i="21"/>
  <c r="N125" i="21" s="1"/>
  <c r="M127" i="21"/>
  <c r="L127" i="21"/>
  <c r="L125" i="21" s="1"/>
  <c r="O125" i="21" s="1"/>
  <c r="P126" i="21"/>
  <c r="O126" i="21"/>
  <c r="N124" i="21"/>
  <c r="N122" i="21" s="1"/>
  <c r="M124" i="21"/>
  <c r="P124" i="21" s="1"/>
  <c r="L124" i="21"/>
  <c r="L122" i="21" s="1"/>
  <c r="O122" i="21" s="1"/>
  <c r="P123" i="21"/>
  <c r="O123" i="21"/>
  <c r="N120" i="21"/>
  <c r="M120" i="21"/>
  <c r="P120" i="21" s="1"/>
  <c r="L120" i="21"/>
  <c r="O120" i="21" s="1"/>
  <c r="J118" i="21"/>
  <c r="K118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J98" i="21"/>
  <c r="I98" i="21"/>
  <c r="K98" i="21" s="1"/>
  <c r="N96" i="21"/>
  <c r="N94" i="21" s="1"/>
  <c r="M96" i="21"/>
  <c r="P96" i="21" s="1"/>
  <c r="L96" i="21"/>
  <c r="P95" i="21"/>
  <c r="O95" i="21"/>
  <c r="N93" i="21"/>
  <c r="M93" i="21"/>
  <c r="M91" i="21" s="1"/>
  <c r="L93" i="21"/>
  <c r="L91" i="21" s="1"/>
  <c r="P92" i="21"/>
  <c r="O92" i="21"/>
  <c r="O89" i="21"/>
  <c r="N89" i="21"/>
  <c r="M89" i="21"/>
  <c r="P89" i="21" s="1"/>
  <c r="L89" i="21"/>
  <c r="J87" i="21"/>
  <c r="J86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N74" i="21"/>
  <c r="N72" i="21" s="1"/>
  <c r="M74" i="21"/>
  <c r="M72" i="21" s="1"/>
  <c r="P72" i="21" s="1"/>
  <c r="L74" i="21"/>
  <c r="O74" i="21" s="1"/>
  <c r="P73" i="21"/>
  <c r="O73" i="21"/>
  <c r="N71" i="21"/>
  <c r="N69" i="21" s="1"/>
  <c r="M71" i="21"/>
  <c r="M69" i="21" s="1"/>
  <c r="L71" i="21"/>
  <c r="P70" i="21"/>
  <c r="O70" i="21"/>
  <c r="P67" i="21"/>
  <c r="N67" i="21"/>
  <c r="M67" i="21"/>
  <c r="L67" i="21"/>
  <c r="J65" i="21"/>
  <c r="J64" i="21"/>
  <c r="N61" i="21"/>
  <c r="M61" i="21"/>
  <c r="M59" i="21" s="1"/>
  <c r="L61" i="21"/>
  <c r="P60" i="21"/>
  <c r="O60" i="21"/>
  <c r="N58" i="21"/>
  <c r="M58" i="21"/>
  <c r="M56" i="21" s="1"/>
  <c r="L58" i="21"/>
  <c r="L56" i="21" s="1"/>
  <c r="P57" i="21"/>
  <c r="O57" i="21"/>
  <c r="O54" i="21"/>
  <c r="N54" i="21"/>
  <c r="M54" i="21"/>
  <c r="P54" i="21" s="1"/>
  <c r="L54" i="21"/>
  <c r="N49" i="21"/>
  <c r="N47" i="21" s="1"/>
  <c r="M49" i="21"/>
  <c r="M47" i="21" s="1"/>
  <c r="P47" i="21" s="1"/>
  <c r="L49" i="21"/>
  <c r="O49" i="21" s="1"/>
  <c r="P48" i="21"/>
  <c r="O48" i="21"/>
  <c r="N46" i="21"/>
  <c r="N44" i="21" s="1"/>
  <c r="M46" i="21"/>
  <c r="M44" i="21" s="1"/>
  <c r="L46" i="21"/>
  <c r="P45" i="21"/>
  <c r="O45" i="21"/>
  <c r="P42" i="21"/>
  <c r="N42" i="21"/>
  <c r="M42" i="21"/>
  <c r="L42" i="21"/>
  <c r="N36" i="21"/>
  <c r="M36" i="21"/>
  <c r="P36" i="21" s="1"/>
  <c r="P35" i="21"/>
  <c r="N35" i="21"/>
  <c r="N34" i="21" s="1"/>
  <c r="M35" i="21"/>
  <c r="L35" i="21"/>
  <c r="O35" i="21" s="1"/>
  <c r="N33" i="21"/>
  <c r="N30" i="21" s="1"/>
  <c r="O32" i="21"/>
  <c r="N32" i="21"/>
  <c r="M32" i="21"/>
  <c r="P32" i="21" s="1"/>
  <c r="L32" i="21"/>
  <c r="N31" i="21"/>
  <c r="N29" i="21"/>
  <c r="N28" i="21" s="1"/>
  <c r="L29" i="21"/>
  <c r="O29" i="21" s="1"/>
  <c r="O25" i="21"/>
  <c r="N25" i="21"/>
  <c r="M25" i="21"/>
  <c r="P25" i="21" s="1"/>
  <c r="L25" i="21"/>
  <c r="P22" i="21"/>
  <c r="N22" i="21"/>
  <c r="M22" i="21"/>
  <c r="L22" i="21"/>
  <c r="O22" i="21" s="1"/>
  <c r="M19" i="21"/>
  <c r="P19" i="21" s="1"/>
  <c r="N15" i="21"/>
  <c r="L15" i="21"/>
  <c r="O15" i="21" s="1"/>
  <c r="M12" i="21"/>
  <c r="P12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N808" i="20"/>
  <c r="M808" i="20"/>
  <c r="L808" i="20"/>
  <c r="O808" i="20" s="1"/>
  <c r="O807" i="20"/>
  <c r="M807" i="20"/>
  <c r="L807" i="20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P789" i="20"/>
  <c r="M789" i="20"/>
  <c r="M788" i="20"/>
  <c r="P787" i="20"/>
  <c r="N787" i="20"/>
  <c r="M787" i="20"/>
  <c r="L787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O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O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O695" i="20"/>
  <c r="N695" i="20"/>
  <c r="M695" i="20"/>
  <c r="P695" i="20" s="1"/>
  <c r="L695" i="20"/>
  <c r="N690" i="20"/>
  <c r="N688" i="20" s="1"/>
  <c r="L690" i="20"/>
  <c r="M690" i="20" s="1"/>
  <c r="N687" i="20"/>
  <c r="N685" i="20" s="1"/>
  <c r="O686" i="20"/>
  <c r="N686" i="20"/>
  <c r="M686" i="20"/>
  <c r="L686" i="20"/>
  <c r="J679" i="20"/>
  <c r="J678" i="20"/>
  <c r="I678" i="20"/>
  <c r="K678" i="20" s="1"/>
  <c r="J675" i="20"/>
  <c r="J669" i="20" s="1"/>
  <c r="I671" i="20"/>
  <c r="K671" i="20" s="1"/>
  <c r="I670" i="20"/>
  <c r="K670" i="20" s="1"/>
  <c r="I669" i="20"/>
  <c r="K674" i="20" s="1"/>
  <c r="P667" i="20"/>
  <c r="O667" i="20"/>
  <c r="P666" i="20"/>
  <c r="O666" i="20"/>
  <c r="O665" i="20"/>
  <c r="N665" i="20"/>
  <c r="M665" i="20"/>
  <c r="P665" i="20" s="1"/>
  <c r="L665" i="20"/>
  <c r="N660" i="20"/>
  <c r="N658" i="20" s="1"/>
  <c r="L660" i="20"/>
  <c r="L657" i="20" s="1"/>
  <c r="P659" i="20"/>
  <c r="O659" i="20"/>
  <c r="N657" i="20"/>
  <c r="N655" i="20" s="1"/>
  <c r="O656" i="20"/>
  <c r="N656" i="20"/>
  <c r="M656" i="20"/>
  <c r="P656" i="20" s="1"/>
  <c r="L656" i="20"/>
  <c r="J654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L639" i="20"/>
  <c r="O639" i="20" s="1"/>
  <c r="P634" i="20"/>
  <c r="N634" i="20"/>
  <c r="L634" i="20"/>
  <c r="P633" i="20"/>
  <c r="O633" i="20"/>
  <c r="N632" i="20"/>
  <c r="M632" i="20"/>
  <c r="P632" i="20" s="1"/>
  <c r="P631" i="20"/>
  <c r="N631" i="20"/>
  <c r="N629" i="20" s="1"/>
  <c r="M631" i="20"/>
  <c r="O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J592" i="20" s="1"/>
  <c r="I593" i="20"/>
  <c r="I592" i="20" s="1"/>
  <c r="J583" i="20"/>
  <c r="J582" i="20"/>
  <c r="J576" i="20" s="1"/>
  <c r="J559" i="20" s="1"/>
  <c r="J577" i="20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N549" i="20"/>
  <c r="N547" i="20" s="1"/>
  <c r="L549" i="20"/>
  <c r="P548" i="20"/>
  <c r="O548" i="20"/>
  <c r="N546" i="20"/>
  <c r="O545" i="20"/>
  <c r="N545" i="20"/>
  <c r="L545" i="20"/>
  <c r="N544" i="20"/>
  <c r="J543" i="20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O535" i="20" s="1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P525" i="20"/>
  <c r="N525" i="20"/>
  <c r="M525" i="20"/>
  <c r="O524" i="20"/>
  <c r="N524" i="20"/>
  <c r="M524" i="20"/>
  <c r="M523" i="20" s="1"/>
  <c r="P523" i="20" s="1"/>
  <c r="L524" i="20"/>
  <c r="N523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N505" i="20" s="1"/>
  <c r="P506" i="20"/>
  <c r="O506" i="20"/>
  <c r="O505" i="20"/>
  <c r="M505" i="20"/>
  <c r="P505" i="20" s="1"/>
  <c r="L505" i="20"/>
  <c r="P504" i="20"/>
  <c r="N504" i="20"/>
  <c r="N502" i="20" s="1"/>
  <c r="M504" i="20"/>
  <c r="L504" i="20"/>
  <c r="O504" i="20" s="1"/>
  <c r="O503" i="20"/>
  <c r="N503" i="20"/>
  <c r="M503" i="20"/>
  <c r="L503" i="20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P477" i="20"/>
  <c r="N477" i="20"/>
  <c r="M477" i="20"/>
  <c r="P472" i="20"/>
  <c r="N472" i="20"/>
  <c r="L472" i="20"/>
  <c r="L470" i="20" s="1"/>
  <c r="O470" i="20" s="1"/>
  <c r="P471" i="20"/>
  <c r="O471" i="20"/>
  <c r="N470" i="20"/>
  <c r="M470" i="20"/>
  <c r="P470" i="20" s="1"/>
  <c r="P469" i="20"/>
  <c r="N469" i="20"/>
  <c r="N467" i="20" s="1"/>
  <c r="M469" i="20"/>
  <c r="O468" i="20"/>
  <c r="N468" i="20"/>
  <c r="M468" i="20"/>
  <c r="L468" i="20"/>
  <c r="J466" i="20"/>
  <c r="I466" i="20"/>
  <c r="K466" i="20" s="1"/>
  <c r="J465" i="20"/>
  <c r="I465" i="20"/>
  <c r="K465" i="20" s="1"/>
  <c r="I464" i="20"/>
  <c r="I463" i="20"/>
  <c r="I462" i="20"/>
  <c r="I443" i="20" s="1"/>
  <c r="K443" i="20" s="1"/>
  <c r="I460" i="20"/>
  <c r="K458" i="20"/>
  <c r="P456" i="20"/>
  <c r="L456" i="20"/>
  <c r="P455" i="20"/>
  <c r="O455" i="20"/>
  <c r="N454" i="20"/>
  <c r="M454" i="20"/>
  <c r="P454" i="20" s="1"/>
  <c r="P449" i="20"/>
  <c r="N449" i="20"/>
  <c r="N446" i="20" s="1"/>
  <c r="L449" i="20"/>
  <c r="P448" i="20"/>
  <c r="O448" i="20"/>
  <c r="P447" i="20"/>
  <c r="N447" i="20"/>
  <c r="M447" i="20"/>
  <c r="M446" i="20"/>
  <c r="P446" i="20" s="1"/>
  <c r="P445" i="20"/>
  <c r="N445" i="20"/>
  <c r="M445" i="20"/>
  <c r="L445" i="20"/>
  <c r="M444" i="20"/>
  <c r="P444" i="20" s="1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J434" i="20"/>
  <c r="P431" i="20"/>
  <c r="L431" i="20"/>
  <c r="P430" i="20"/>
  <c r="O430" i="20"/>
  <c r="N429" i="20"/>
  <c r="M429" i="20"/>
  <c r="P429" i="20" s="1"/>
  <c r="N424" i="20"/>
  <c r="N422" i="20" s="1"/>
  <c r="L424" i="20"/>
  <c r="O424" i="20" s="1"/>
  <c r="P423" i="20"/>
  <c r="O423" i="20"/>
  <c r="N420" i="20"/>
  <c r="M420" i="20"/>
  <c r="L420" i="20"/>
  <c r="O420" i="20" s="1"/>
  <c r="J418" i="20"/>
  <c r="K413" i="20"/>
  <c r="K412" i="20"/>
  <c r="N410" i="20"/>
  <c r="N408" i="20" s="1"/>
  <c r="M410" i="20"/>
  <c r="L410" i="20"/>
  <c r="P409" i="20"/>
  <c r="O409" i="20"/>
  <c r="N407" i="20"/>
  <c r="M407" i="20"/>
  <c r="M405" i="20" s="1"/>
  <c r="P405" i="20" s="1"/>
  <c r="L407" i="20"/>
  <c r="O407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P396" i="20"/>
  <c r="O396" i="20"/>
  <c r="N394" i="20"/>
  <c r="M394" i="20"/>
  <c r="M392" i="20" s="1"/>
  <c r="P392" i="20" s="1"/>
  <c r="L394" i="20"/>
  <c r="P393" i="20"/>
  <c r="O393" i="20"/>
  <c r="N390" i="20"/>
  <c r="M390" i="20"/>
  <c r="L390" i="20"/>
  <c r="O390" i="20" s="1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M351" i="20" s="1"/>
  <c r="L353" i="20"/>
  <c r="P352" i="20"/>
  <c r="O352" i="20"/>
  <c r="N350" i="20"/>
  <c r="N348" i="20" s="1"/>
  <c r="M350" i="20"/>
  <c r="L350" i="20"/>
  <c r="P349" i="20"/>
  <c r="O349" i="20"/>
  <c r="N346" i="20"/>
  <c r="M346" i="20"/>
  <c r="P346" i="20" s="1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P335" i="20"/>
  <c r="O335" i="20"/>
  <c r="N333" i="20"/>
  <c r="N331" i="20" s="1"/>
  <c r="M333" i="20"/>
  <c r="L333" i="20"/>
  <c r="L331" i="20" s="1"/>
  <c r="P332" i="20"/>
  <c r="O332" i="20"/>
  <c r="N329" i="20"/>
  <c r="M329" i="20"/>
  <c r="P329" i="20" s="1"/>
  <c r="L329" i="20"/>
  <c r="O329" i="20" s="1"/>
  <c r="I327" i="20"/>
  <c r="I325" i="20"/>
  <c r="N323" i="20"/>
  <c r="N321" i="20" s="1"/>
  <c r="M323" i="20"/>
  <c r="M321" i="20" s="1"/>
  <c r="P321" i="20" s="1"/>
  <c r="L323" i="20"/>
  <c r="O323" i="20" s="1"/>
  <c r="P322" i="20"/>
  <c r="O322" i="20"/>
  <c r="N320" i="20"/>
  <c r="N318" i="20" s="1"/>
  <c r="M320" i="20"/>
  <c r="M318" i="20" s="1"/>
  <c r="P318" i="20" s="1"/>
  <c r="L320" i="20"/>
  <c r="O320" i="20" s="1"/>
  <c r="P319" i="20"/>
  <c r="O319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P305" i="20"/>
  <c r="O305" i="20"/>
  <c r="N303" i="20"/>
  <c r="M303" i="20"/>
  <c r="M301" i="20" s="1"/>
  <c r="P301" i="20" s="1"/>
  <c r="L303" i="20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K275" i="20" s="1"/>
  <c r="I287" i="20"/>
  <c r="K287" i="20" s="1"/>
  <c r="N285" i="20"/>
  <c r="N283" i="20" s="1"/>
  <c r="M285" i="20"/>
  <c r="L285" i="20"/>
  <c r="O285" i="20" s="1"/>
  <c r="P284" i="20"/>
  <c r="O284" i="20"/>
  <c r="N282" i="20"/>
  <c r="M282" i="20"/>
  <c r="L282" i="20"/>
  <c r="O282" i="20" s="1"/>
  <c r="P281" i="20"/>
  <c r="O281" i="20"/>
  <c r="P278" i="20"/>
  <c r="N278" i="20"/>
  <c r="M278" i="20"/>
  <c r="L278" i="20"/>
  <c r="O278" i="20" s="1"/>
  <c r="J276" i="20"/>
  <c r="I271" i="20"/>
  <c r="K271" i="20" s="1"/>
  <c r="N269" i="20"/>
  <c r="N267" i="20" s="1"/>
  <c r="M269" i="20"/>
  <c r="L269" i="20"/>
  <c r="P268" i="20"/>
  <c r="O268" i="20"/>
  <c r="N266" i="20"/>
  <c r="N264" i="20" s="1"/>
  <c r="M266" i="20"/>
  <c r="M264" i="20" s="1"/>
  <c r="L266" i="20"/>
  <c r="P265" i="20"/>
  <c r="O265" i="20"/>
  <c r="P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N227" i="20" s="1"/>
  <c r="J237" i="20"/>
  <c r="J226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K225" i="20" s="1"/>
  <c r="I224" i="20"/>
  <c r="I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L187" i="20" s="1"/>
  <c r="O187" i="20" s="1"/>
  <c r="P188" i="20"/>
  <c r="O188" i="20"/>
  <c r="N186" i="20"/>
  <c r="N184" i="20" s="1"/>
  <c r="M186" i="20"/>
  <c r="M184" i="20" s="1"/>
  <c r="L186" i="20"/>
  <c r="L184" i="20" s="1"/>
  <c r="P185" i="20"/>
  <c r="O185" i="20"/>
  <c r="N182" i="20"/>
  <c r="M182" i="20"/>
  <c r="P182" i="20" s="1"/>
  <c r="L182" i="20"/>
  <c r="O182" i="20" s="1"/>
  <c r="J180" i="20"/>
  <c r="J177" i="20"/>
  <c r="I176" i="20"/>
  <c r="J174" i="20"/>
  <c r="J164" i="20" s="1"/>
  <c r="N173" i="20"/>
  <c r="N171" i="20" s="1"/>
  <c r="M173" i="20"/>
  <c r="P173" i="20" s="1"/>
  <c r="L173" i="20"/>
  <c r="L171" i="20" s="1"/>
  <c r="O171" i="20" s="1"/>
  <c r="P172" i="20"/>
  <c r="O172" i="20"/>
  <c r="N170" i="20"/>
  <c r="N168" i="20" s="1"/>
  <c r="M170" i="20"/>
  <c r="L170" i="20"/>
  <c r="P169" i="20"/>
  <c r="O169" i="20"/>
  <c r="P166" i="20"/>
  <c r="N166" i="20"/>
  <c r="M166" i="20"/>
  <c r="L166" i="20"/>
  <c r="O166" i="20" s="1"/>
  <c r="I159" i="20"/>
  <c r="K159" i="20" s="1"/>
  <c r="N157" i="20"/>
  <c r="N155" i="20" s="1"/>
  <c r="M157" i="20"/>
  <c r="M155" i="20" s="1"/>
  <c r="P155" i="20" s="1"/>
  <c r="L157" i="20"/>
  <c r="O157" i="20" s="1"/>
  <c r="P156" i="20"/>
  <c r="O156" i="20"/>
  <c r="N154" i="20"/>
  <c r="M154" i="20"/>
  <c r="M152" i="20" s="1"/>
  <c r="P152" i="20" s="1"/>
  <c r="L154" i="20"/>
  <c r="P153" i="20"/>
  <c r="O153" i="20"/>
  <c r="P150" i="20"/>
  <c r="N150" i="20"/>
  <c r="M150" i="20"/>
  <c r="L150" i="20"/>
  <c r="O150" i="20" s="1"/>
  <c r="J148" i="20"/>
  <c r="I146" i="20"/>
  <c r="I130" i="20" s="1"/>
  <c r="K130" i="20" s="1"/>
  <c r="I145" i="20"/>
  <c r="I143" i="20" s="1"/>
  <c r="I144" i="20"/>
  <c r="N140" i="20"/>
  <c r="N138" i="20" s="1"/>
  <c r="M140" i="20"/>
  <c r="M138" i="20" s="1"/>
  <c r="P138" i="20" s="1"/>
  <c r="L140" i="20"/>
  <c r="O140" i="20" s="1"/>
  <c r="P139" i="20"/>
  <c r="O139" i="20"/>
  <c r="N137" i="20"/>
  <c r="M137" i="20"/>
  <c r="M135" i="20" s="1"/>
  <c r="P135" i="20" s="1"/>
  <c r="L137" i="20"/>
  <c r="O137" i="20" s="1"/>
  <c r="P136" i="20"/>
  <c r="O136" i="20"/>
  <c r="P133" i="20"/>
  <c r="N133" i="20"/>
  <c r="M133" i="20"/>
  <c r="L133" i="20"/>
  <c r="O133" i="20" s="1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N122" i="20" s="1"/>
  <c r="M124" i="20"/>
  <c r="M122" i="20" s="1"/>
  <c r="P122" i="20" s="1"/>
  <c r="L124" i="20"/>
  <c r="L122" i="20" s="1"/>
  <c r="O122" i="20" s="1"/>
  <c r="P123" i="20"/>
  <c r="O123" i="20"/>
  <c r="P120" i="20"/>
  <c r="N120" i="20"/>
  <c r="M120" i="20"/>
  <c r="L120" i="20"/>
  <c r="O120" i="20" s="1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I99" i="20"/>
  <c r="K99" i="20" s="1"/>
  <c r="J98" i="20"/>
  <c r="I98" i="20"/>
  <c r="K98" i="20" s="1"/>
  <c r="N96" i="20"/>
  <c r="N94" i="20" s="1"/>
  <c r="M96" i="20"/>
  <c r="P96" i="20" s="1"/>
  <c r="L96" i="20"/>
  <c r="P95" i="20"/>
  <c r="O95" i="20"/>
  <c r="N93" i="20"/>
  <c r="N91" i="20" s="1"/>
  <c r="M93" i="20"/>
  <c r="L93" i="20"/>
  <c r="L91" i="20" s="1"/>
  <c r="P92" i="20"/>
  <c r="O92" i="20"/>
  <c r="N89" i="20"/>
  <c r="M89" i="20"/>
  <c r="P89" i="20" s="1"/>
  <c r="L89" i="20"/>
  <c r="O89" i="20" s="1"/>
  <c r="J87" i="20"/>
  <c r="J86" i="20"/>
  <c r="I84" i="20"/>
  <c r="K84" i="20" s="1"/>
  <c r="I83" i="20"/>
  <c r="K83" i="20" s="1"/>
  <c r="I82" i="20"/>
  <c r="K82" i="20" s="1"/>
  <c r="I81" i="20"/>
  <c r="K81" i="20" s="1"/>
  <c r="I80" i="20"/>
  <c r="I79" i="20"/>
  <c r="I78" i="20"/>
  <c r="K78" i="20" s="1"/>
  <c r="J77" i="20"/>
  <c r="J76" i="20"/>
  <c r="N74" i="20"/>
  <c r="N72" i="20" s="1"/>
  <c r="M74" i="20"/>
  <c r="M72" i="20" s="1"/>
  <c r="P72" i="20" s="1"/>
  <c r="L74" i="20"/>
  <c r="O74" i="20" s="1"/>
  <c r="P73" i="20"/>
  <c r="O73" i="20"/>
  <c r="N71" i="20"/>
  <c r="M71" i="20"/>
  <c r="M69" i="20" s="1"/>
  <c r="P69" i="20" s="1"/>
  <c r="L71" i="20"/>
  <c r="O71" i="20" s="1"/>
  <c r="P70" i="20"/>
  <c r="O70" i="20"/>
  <c r="O67" i="20"/>
  <c r="N67" i="20"/>
  <c r="M67" i="20"/>
  <c r="L67" i="20"/>
  <c r="J65" i="20"/>
  <c r="J64" i="20"/>
  <c r="N61" i="20"/>
  <c r="M61" i="20"/>
  <c r="M59" i="20" s="1"/>
  <c r="P59" i="20" s="1"/>
  <c r="L61" i="20"/>
  <c r="O61" i="20" s="1"/>
  <c r="P60" i="20"/>
  <c r="O60" i="20"/>
  <c r="N58" i="20"/>
  <c r="M58" i="20"/>
  <c r="M56" i="20" s="1"/>
  <c r="L58" i="20"/>
  <c r="P57" i="20"/>
  <c r="O57" i="20"/>
  <c r="P54" i="20"/>
  <c r="N54" i="20"/>
  <c r="M54" i="20"/>
  <c r="L54" i="20"/>
  <c r="O54" i="20" s="1"/>
  <c r="N49" i="20"/>
  <c r="N47" i="20" s="1"/>
  <c r="M49" i="20"/>
  <c r="P49" i="20" s="1"/>
  <c r="L49" i="20"/>
  <c r="O49" i="20" s="1"/>
  <c r="P48" i="20"/>
  <c r="O48" i="20"/>
  <c r="N46" i="20"/>
  <c r="N44" i="20" s="1"/>
  <c r="M46" i="20"/>
  <c r="M44" i="20" s="1"/>
  <c r="L46" i="20"/>
  <c r="L44" i="20" s="1"/>
  <c r="P45" i="20"/>
  <c r="O45" i="20"/>
  <c r="O42" i="20"/>
  <c r="N42" i="20"/>
  <c r="M42" i="20"/>
  <c r="P42" i="20" s="1"/>
  <c r="L42" i="20"/>
  <c r="P36" i="20"/>
  <c r="N36" i="20"/>
  <c r="N34" i="20" s="1"/>
  <c r="M36" i="20"/>
  <c r="O35" i="20"/>
  <c r="N35" i="20"/>
  <c r="M35" i="20"/>
  <c r="P35" i="20" s="1"/>
  <c r="L35" i="20"/>
  <c r="N33" i="20"/>
  <c r="P32" i="20"/>
  <c r="N32" i="20"/>
  <c r="N31" i="20" s="1"/>
  <c r="M32" i="20"/>
  <c r="L32" i="20"/>
  <c r="O32" i="20" s="1"/>
  <c r="N30" i="20"/>
  <c r="M29" i="20"/>
  <c r="P29" i="20" s="1"/>
  <c r="P25" i="20"/>
  <c r="N25" i="20"/>
  <c r="M25" i="20"/>
  <c r="L25" i="20"/>
  <c r="O25" i="20" s="1"/>
  <c r="O22" i="20"/>
  <c r="N22" i="20"/>
  <c r="M22" i="20"/>
  <c r="P22" i="20" s="1"/>
  <c r="L22" i="20"/>
  <c r="N19" i="20"/>
  <c r="L19" i="20"/>
  <c r="O19" i="20" s="1"/>
  <c r="M15" i="20"/>
  <c r="P15" i="20" s="1"/>
  <c r="N12" i="20"/>
  <c r="L12" i="20"/>
  <c r="O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N807" i="19" s="1"/>
  <c r="N805" i="19" s="1"/>
  <c r="P809" i="19"/>
  <c r="O809" i="19"/>
  <c r="N808" i="19"/>
  <c r="M808" i="19"/>
  <c r="P808" i="19" s="1"/>
  <c r="L808" i="19"/>
  <c r="O808" i="19" s="1"/>
  <c r="M807" i="19"/>
  <c r="L807" i="19"/>
  <c r="O807" i="19" s="1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L789" i="19" s="1"/>
  <c r="O789" i="19" s="1"/>
  <c r="P790" i="19"/>
  <c r="O790" i="19"/>
  <c r="N789" i="19"/>
  <c r="M789" i="19"/>
  <c r="P789" i="19" s="1"/>
  <c r="M788" i="19"/>
  <c r="P787" i="19"/>
  <c r="N787" i="19"/>
  <c r="M787" i="19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P774" i="19"/>
  <c r="O774" i="19"/>
  <c r="O773" i="19"/>
  <c r="N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P758" i="19"/>
  <c r="O758" i="19"/>
  <c r="O757" i="19"/>
  <c r="N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P741" i="19"/>
  <c r="O741" i="19"/>
  <c r="O740" i="19"/>
  <c r="N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P695" i="19"/>
  <c r="O695" i="19"/>
  <c r="N695" i="19"/>
  <c r="M695" i="19"/>
  <c r="L695" i="19"/>
  <c r="N690" i="19"/>
  <c r="L690" i="19"/>
  <c r="N688" i="19"/>
  <c r="N687" i="19"/>
  <c r="N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4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P659" i="19"/>
  <c r="O659" i="19"/>
  <c r="N657" i="19"/>
  <c r="P656" i="19"/>
  <c r="O656" i="19"/>
  <c r="N656" i="19"/>
  <c r="M656" i="19"/>
  <c r="L656" i="19"/>
  <c r="N655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N634" i="19"/>
  <c r="N632" i="19" s="1"/>
  <c r="L634" i="19"/>
  <c r="O634" i="19" s="1"/>
  <c r="P633" i="19"/>
  <c r="O633" i="19"/>
  <c r="N631" i="19"/>
  <c r="N630" i="19"/>
  <c r="N629" i="19" s="1"/>
  <c r="M630" i="19"/>
  <c r="P630" i="19" s="1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4" i="19" s="1"/>
  <c r="J595" i="19"/>
  <c r="I594" i="19"/>
  <c r="I593" i="19"/>
  <c r="J583" i="19"/>
  <c r="J577" i="19" s="1"/>
  <c r="J582" i="19"/>
  <c r="I577" i="19"/>
  <c r="K577" i="19" s="1"/>
  <c r="J576" i="19"/>
  <c r="J559" i="19" s="1"/>
  <c r="J543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N555" i="19"/>
  <c r="N545" i="19" s="1"/>
  <c r="N544" i="19" s="1"/>
  <c r="M555" i="19"/>
  <c r="P555" i="19" s="1"/>
  <c r="N549" i="19"/>
  <c r="L549" i="19"/>
  <c r="L547" i="19" s="1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I522" i="19" s="1"/>
  <c r="K522" i="19" s="1"/>
  <c r="P535" i="19"/>
  <c r="L535" i="19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P525" i="19"/>
  <c r="N525" i="19"/>
  <c r="M525" i="19"/>
  <c r="P524" i="19"/>
  <c r="O524" i="19"/>
  <c r="N524" i="19"/>
  <c r="M524" i="19"/>
  <c r="L524" i="19"/>
  <c r="N523" i="19"/>
  <c r="M523" i="19"/>
  <c r="P523" i="19" s="1"/>
  <c r="K517" i="19"/>
  <c r="J517" i="19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O504" i="19"/>
  <c r="N504" i="19"/>
  <c r="M504" i="19"/>
  <c r="P504" i="19" s="1"/>
  <c r="L504" i="19"/>
  <c r="N503" i="19"/>
  <c r="N502" i="19" s="1"/>
  <c r="M503" i="19"/>
  <c r="P503" i="19" s="1"/>
  <c r="L503" i="19"/>
  <c r="O503" i="19" s="1"/>
  <c r="M502" i="19"/>
  <c r="P502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2" i="19"/>
  <c r="N470" i="19" s="1"/>
  <c r="L472" i="19"/>
  <c r="P471" i="19"/>
  <c r="O471" i="19"/>
  <c r="N469" i="19"/>
  <c r="O468" i="19"/>
  <c r="N468" i="19"/>
  <c r="M468" i="19"/>
  <c r="P468" i="19" s="1"/>
  <c r="L468" i="19"/>
  <c r="N467" i="19"/>
  <c r="J466" i="19"/>
  <c r="I466" i="19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N454" i="19"/>
  <c r="M454" i="19"/>
  <c r="P454" i="19" s="1"/>
  <c r="N449" i="19"/>
  <c r="N447" i="19" s="1"/>
  <c r="L449" i="19"/>
  <c r="P448" i="19"/>
  <c r="O448" i="19"/>
  <c r="N446" i="19"/>
  <c r="P445" i="19"/>
  <c r="O445" i="19"/>
  <c r="N445" i="19"/>
  <c r="M445" i="19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K435" i="19" s="1"/>
  <c r="J434" i="19"/>
  <c r="J418" i="19" s="1"/>
  <c r="P431" i="19"/>
  <c r="L431" i="19"/>
  <c r="O431" i="19" s="1"/>
  <c r="P430" i="19"/>
  <c r="O430" i="19"/>
  <c r="N429" i="19"/>
  <c r="M429" i="19"/>
  <c r="P429" i="19" s="1"/>
  <c r="N424" i="19"/>
  <c r="L424" i="19"/>
  <c r="P423" i="19"/>
  <c r="O423" i="19"/>
  <c r="N422" i="19"/>
  <c r="N421" i="19"/>
  <c r="P420" i="19"/>
  <c r="N420" i="19"/>
  <c r="N419" i="19" s="1"/>
  <c r="M420" i="19"/>
  <c r="L420" i="19"/>
  <c r="K413" i="19"/>
  <c r="K412" i="19"/>
  <c r="N410" i="19"/>
  <c r="M410" i="19"/>
  <c r="M408" i="19" s="1"/>
  <c r="P408" i="19" s="1"/>
  <c r="L410" i="19"/>
  <c r="P409" i="19"/>
  <c r="O409" i="19"/>
  <c r="N407" i="19"/>
  <c r="N405" i="19" s="1"/>
  <c r="M407" i="19"/>
  <c r="M405" i="19" s="1"/>
  <c r="P405" i="19" s="1"/>
  <c r="L407" i="19"/>
  <c r="L405" i="19" s="1"/>
  <c r="O405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L397" i="19"/>
  <c r="O397" i="19" s="1"/>
  <c r="P396" i="19"/>
  <c r="O396" i="19"/>
  <c r="N394" i="19"/>
  <c r="N392" i="19" s="1"/>
  <c r="M394" i="19"/>
  <c r="L394" i="19"/>
  <c r="L392" i="19" s="1"/>
  <c r="O392" i="19" s="1"/>
  <c r="P393" i="19"/>
  <c r="O393" i="19"/>
  <c r="P390" i="19"/>
  <c r="N390" i="19"/>
  <c r="M390" i="19"/>
  <c r="L390" i="19"/>
  <c r="K388" i="19"/>
  <c r="J388" i="19"/>
  <c r="I388" i="19"/>
  <c r="J385" i="19"/>
  <c r="I385" i="19"/>
  <c r="K385" i="19" s="1"/>
  <c r="K382" i="19"/>
  <c r="J382" i="19"/>
  <c r="J381" i="19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M350" i="19"/>
  <c r="L350" i="19"/>
  <c r="L348" i="19" s="1"/>
  <c r="P349" i="19"/>
  <c r="O349" i="19"/>
  <c r="P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L336" i="19"/>
  <c r="P335" i="19"/>
  <c r="O335" i="19"/>
  <c r="N333" i="19"/>
  <c r="N331" i="19" s="1"/>
  <c r="M333" i="19"/>
  <c r="L333" i="19"/>
  <c r="P332" i="19"/>
  <c r="O332" i="19"/>
  <c r="P329" i="19"/>
  <c r="N329" i="19"/>
  <c r="M329" i="19"/>
  <c r="L329" i="19"/>
  <c r="I327" i="19"/>
  <c r="I325" i="19"/>
  <c r="K325" i="19" s="1"/>
  <c r="N323" i="19"/>
  <c r="N321" i="19" s="1"/>
  <c r="M323" i="19"/>
  <c r="M321" i="19" s="1"/>
  <c r="P321" i="19" s="1"/>
  <c r="L323" i="19"/>
  <c r="L321" i="19" s="1"/>
  <c r="O321" i="19" s="1"/>
  <c r="P322" i="19"/>
  <c r="O322" i="19"/>
  <c r="N320" i="19"/>
  <c r="N318" i="19" s="1"/>
  <c r="M320" i="19"/>
  <c r="L320" i="19"/>
  <c r="O320" i="19" s="1"/>
  <c r="P319" i="19"/>
  <c r="O319" i="19"/>
  <c r="N316" i="19"/>
  <c r="M316" i="19"/>
  <c r="P316" i="19" s="1"/>
  <c r="L316" i="19"/>
  <c r="O316" i="19" s="1"/>
  <c r="J314" i="19"/>
  <c r="I312" i="19"/>
  <c r="K312" i="19" s="1"/>
  <c r="I311" i="19"/>
  <c r="K311" i="19" s="1"/>
  <c r="I310" i="19"/>
  <c r="K310" i="19" s="1"/>
  <c r="I309" i="19"/>
  <c r="N306" i="19"/>
  <c r="N304" i="19" s="1"/>
  <c r="M306" i="19"/>
  <c r="M304" i="19" s="1"/>
  <c r="P304" i="19" s="1"/>
  <c r="L306" i="19"/>
  <c r="O306" i="19" s="1"/>
  <c r="P305" i="19"/>
  <c r="O305" i="19"/>
  <c r="N303" i="19"/>
  <c r="N301" i="19" s="1"/>
  <c r="M303" i="19"/>
  <c r="M301" i="19" s="1"/>
  <c r="L303" i="19"/>
  <c r="L301" i="19" s="1"/>
  <c r="P302" i="19"/>
  <c r="O302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N285" i="19"/>
  <c r="N283" i="19" s="1"/>
  <c r="M285" i="19"/>
  <c r="P285" i="19" s="1"/>
  <c r="L285" i="19"/>
  <c r="L283" i="19" s="1"/>
  <c r="O283" i="19" s="1"/>
  <c r="P284" i="19"/>
  <c r="O284" i="19"/>
  <c r="N282" i="19"/>
  <c r="N280" i="19" s="1"/>
  <c r="M282" i="19"/>
  <c r="P282" i="19" s="1"/>
  <c r="L282" i="19"/>
  <c r="O282" i="19" s="1"/>
  <c r="P281" i="19"/>
  <c r="O281" i="19"/>
  <c r="P278" i="19"/>
  <c r="N278" i="19"/>
  <c r="M278" i="19"/>
  <c r="L278" i="19"/>
  <c r="O278" i="19" s="1"/>
  <c r="J276" i="19"/>
  <c r="I271" i="19"/>
  <c r="K271" i="19" s="1"/>
  <c r="N269" i="19"/>
  <c r="N267" i="19" s="1"/>
  <c r="M269" i="19"/>
  <c r="M267" i="19" s="1"/>
  <c r="P267" i="19" s="1"/>
  <c r="L269" i="19"/>
  <c r="O269" i="19" s="1"/>
  <c r="P268" i="19"/>
  <c r="O268" i="19"/>
  <c r="N266" i="19"/>
  <c r="M266" i="19"/>
  <c r="M264" i="19" s="1"/>
  <c r="L266" i="19"/>
  <c r="P265" i="19"/>
  <c r="O265" i="19"/>
  <c r="P262" i="19"/>
  <c r="N262" i="19"/>
  <c r="M262" i="19"/>
  <c r="L262" i="19"/>
  <c r="O262" i="19" s="1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K236" i="19"/>
  <c r="J236" i="19"/>
  <c r="I236" i="19"/>
  <c r="J235" i="19"/>
  <c r="I235" i="19"/>
  <c r="K235" i="19" s="1"/>
  <c r="J233" i="19"/>
  <c r="N231" i="19"/>
  <c r="N230" i="19"/>
  <c r="N229" i="19"/>
  <c r="N228" i="19"/>
  <c r="N227" i="19"/>
  <c r="J226" i="19"/>
  <c r="I225" i="19"/>
  <c r="I224" i="19"/>
  <c r="I216" i="19" s="1"/>
  <c r="K216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P189" i="19" s="1"/>
  <c r="L189" i="19"/>
  <c r="L187" i="19" s="1"/>
  <c r="O187" i="19" s="1"/>
  <c r="P188" i="19"/>
  <c r="O188" i="19"/>
  <c r="N186" i="19"/>
  <c r="M186" i="19"/>
  <c r="M184" i="19" s="1"/>
  <c r="L186" i="19"/>
  <c r="L184" i="19" s="1"/>
  <c r="P185" i="19"/>
  <c r="O185" i="19"/>
  <c r="O182" i="19"/>
  <c r="N182" i="19"/>
  <c r="M182" i="19"/>
  <c r="P182" i="19" s="1"/>
  <c r="L182" i="19"/>
  <c r="J180" i="19"/>
  <c r="J177" i="19"/>
  <c r="I176" i="19"/>
  <c r="I174" i="19" s="1"/>
  <c r="I164" i="19" s="1"/>
  <c r="K164" i="19" s="1"/>
  <c r="J174" i="19"/>
  <c r="N173" i="19"/>
  <c r="N171" i="19" s="1"/>
  <c r="M173" i="19"/>
  <c r="M171" i="19" s="1"/>
  <c r="P171" i="19" s="1"/>
  <c r="L173" i="19"/>
  <c r="L171" i="19" s="1"/>
  <c r="O171" i="19" s="1"/>
  <c r="P172" i="19"/>
  <c r="O172" i="19"/>
  <c r="N170" i="19"/>
  <c r="M170" i="19"/>
  <c r="L170" i="19"/>
  <c r="L168" i="19" s="1"/>
  <c r="P169" i="19"/>
  <c r="O169" i="19"/>
  <c r="N166" i="19"/>
  <c r="M166" i="19"/>
  <c r="P166" i="19" s="1"/>
  <c r="L166" i="19"/>
  <c r="O166" i="19" s="1"/>
  <c r="J164" i="19"/>
  <c r="I159" i="19"/>
  <c r="I148" i="19" s="1"/>
  <c r="K148" i="19" s="1"/>
  <c r="N157" i="19"/>
  <c r="N155" i="19" s="1"/>
  <c r="M157" i="19"/>
  <c r="P157" i="19" s="1"/>
  <c r="L157" i="19"/>
  <c r="P156" i="19"/>
  <c r="O156" i="19"/>
  <c r="N154" i="19"/>
  <c r="M154" i="19"/>
  <c r="L154" i="19"/>
  <c r="L152" i="19" s="1"/>
  <c r="P153" i="19"/>
  <c r="O153" i="19"/>
  <c r="N150" i="19"/>
  <c r="M150" i="19"/>
  <c r="P150" i="19" s="1"/>
  <c r="L150" i="19"/>
  <c r="O150" i="19" s="1"/>
  <c r="J148" i="19"/>
  <c r="I146" i="19"/>
  <c r="K146" i="19" s="1"/>
  <c r="I145" i="19"/>
  <c r="K145" i="19" s="1"/>
  <c r="I144" i="19"/>
  <c r="K144" i="19" s="1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P137" i="19" s="1"/>
  <c r="L137" i="19"/>
  <c r="L135" i="19" s="1"/>
  <c r="O135" i="19" s="1"/>
  <c r="P136" i="19"/>
  <c r="O136" i="19"/>
  <c r="P133" i="19"/>
  <c r="N133" i="19"/>
  <c r="M133" i="19"/>
  <c r="L133" i="19"/>
  <c r="O133" i="19" s="1"/>
  <c r="J130" i="19"/>
  <c r="N127" i="19"/>
  <c r="N125" i="19" s="1"/>
  <c r="M127" i="19"/>
  <c r="P127" i="19" s="1"/>
  <c r="L127" i="19"/>
  <c r="L125" i="19" s="1"/>
  <c r="O125" i="19" s="1"/>
  <c r="P126" i="19"/>
  <c r="O126" i="19"/>
  <c r="N124" i="19"/>
  <c r="N122" i="19" s="1"/>
  <c r="M124" i="19"/>
  <c r="P124" i="19" s="1"/>
  <c r="L124" i="19"/>
  <c r="O124" i="19" s="1"/>
  <c r="P123" i="19"/>
  <c r="O123" i="19"/>
  <c r="N120" i="19"/>
  <c r="M120" i="19"/>
  <c r="P120" i="19" s="1"/>
  <c r="L120" i="19"/>
  <c r="O120" i="19" s="1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J98" i="19"/>
  <c r="J86" i="19" s="1"/>
  <c r="I98" i="19"/>
  <c r="I86" i="19" s="1"/>
  <c r="N96" i="19"/>
  <c r="N94" i="19" s="1"/>
  <c r="M96" i="19"/>
  <c r="M94" i="19" s="1"/>
  <c r="P94" i="19" s="1"/>
  <c r="L96" i="19"/>
  <c r="L94" i="19" s="1"/>
  <c r="O94" i="19" s="1"/>
  <c r="P95" i="19"/>
  <c r="O95" i="19"/>
  <c r="N93" i="19"/>
  <c r="M93" i="19"/>
  <c r="L93" i="19"/>
  <c r="L91" i="19" s="1"/>
  <c r="P92" i="19"/>
  <c r="O92" i="19"/>
  <c r="N89" i="19"/>
  <c r="M89" i="19"/>
  <c r="P89" i="19" s="1"/>
  <c r="L89" i="19"/>
  <c r="O89" i="19" s="1"/>
  <c r="J87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76" i="19"/>
  <c r="N74" i="19"/>
  <c r="N72" i="19" s="1"/>
  <c r="M74" i="19"/>
  <c r="P74" i="19" s="1"/>
  <c r="L74" i="19"/>
  <c r="P73" i="19"/>
  <c r="O73" i="19"/>
  <c r="N71" i="19"/>
  <c r="N69" i="19" s="1"/>
  <c r="M71" i="19"/>
  <c r="P71" i="19" s="1"/>
  <c r="L71" i="19"/>
  <c r="O71" i="19" s="1"/>
  <c r="P70" i="19"/>
  <c r="O70" i="19"/>
  <c r="P67" i="19"/>
  <c r="N67" i="19"/>
  <c r="M67" i="19"/>
  <c r="L67" i="19"/>
  <c r="O67" i="19" s="1"/>
  <c r="J65" i="19"/>
  <c r="J64" i="19"/>
  <c r="N61" i="19"/>
  <c r="N59" i="19" s="1"/>
  <c r="M61" i="19"/>
  <c r="P61" i="19" s="1"/>
  <c r="L61" i="19"/>
  <c r="P60" i="19"/>
  <c r="O60" i="19"/>
  <c r="N58" i="19"/>
  <c r="N56" i="19" s="1"/>
  <c r="M58" i="19"/>
  <c r="M56" i="19" s="1"/>
  <c r="L58" i="19"/>
  <c r="L56" i="19" s="1"/>
  <c r="P57" i="19"/>
  <c r="O57" i="19"/>
  <c r="N54" i="19"/>
  <c r="M54" i="19"/>
  <c r="P54" i="19" s="1"/>
  <c r="L54" i="19"/>
  <c r="O54" i="19" s="1"/>
  <c r="N49" i="19"/>
  <c r="N47" i="19" s="1"/>
  <c r="M49" i="19"/>
  <c r="P49" i="19" s="1"/>
  <c r="L49" i="19"/>
  <c r="O49" i="19" s="1"/>
  <c r="P48" i="19"/>
  <c r="O48" i="19"/>
  <c r="N46" i="19"/>
  <c r="N44" i="19" s="1"/>
  <c r="M46" i="19"/>
  <c r="M44" i="19" s="1"/>
  <c r="L46" i="19"/>
  <c r="P45" i="19"/>
  <c r="O45" i="19"/>
  <c r="P42" i="19"/>
  <c r="N42" i="19"/>
  <c r="M42" i="19"/>
  <c r="L42" i="19"/>
  <c r="O42" i="19" s="1"/>
  <c r="N36" i="19"/>
  <c r="N34" i="19" s="1"/>
  <c r="M36" i="19"/>
  <c r="P36" i="19" s="1"/>
  <c r="N35" i="19"/>
  <c r="M35" i="19"/>
  <c r="L35" i="19"/>
  <c r="O35" i="19" s="1"/>
  <c r="N33" i="19"/>
  <c r="N30" i="19" s="1"/>
  <c r="N32" i="19"/>
  <c r="M32" i="19"/>
  <c r="P32" i="19" s="1"/>
  <c r="L32" i="19"/>
  <c r="O32" i="19" s="1"/>
  <c r="N29" i="19"/>
  <c r="N25" i="19"/>
  <c r="M25" i="19"/>
  <c r="P25" i="19" s="1"/>
  <c r="L25" i="19"/>
  <c r="O25" i="19" s="1"/>
  <c r="P22" i="19"/>
  <c r="O22" i="19"/>
  <c r="N22" i="19"/>
  <c r="N19" i="19" s="1"/>
  <c r="M22" i="19"/>
  <c r="L22" i="19"/>
  <c r="M19" i="19"/>
  <c r="P19" i="19" s="1"/>
  <c r="L19" i="19"/>
  <c r="O19" i="19" s="1"/>
  <c r="N15" i="19"/>
  <c r="M12" i="19"/>
  <c r="P12" i="19" s="1"/>
  <c r="L12" i="19"/>
  <c r="O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N806" i="18"/>
  <c r="M806" i="18"/>
  <c r="P806" i="18" s="1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L789" i="18" s="1"/>
  <c r="P790" i="18"/>
  <c r="O790" i="18"/>
  <c r="N788" i="18"/>
  <c r="N786" i="18" s="1"/>
  <c r="P787" i="18"/>
  <c r="N787" i="18"/>
  <c r="M787" i="18"/>
  <c r="L787" i="18"/>
  <c r="O787" i="18" s="1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O773" i="18"/>
  <c r="M773" i="18"/>
  <c r="P773" i="18" s="1"/>
  <c r="L773" i="18"/>
  <c r="P772" i="18"/>
  <c r="M772" i="18"/>
  <c r="L772" i="18"/>
  <c r="O771" i="18"/>
  <c r="N771" i="18"/>
  <c r="M771" i="18"/>
  <c r="P771" i="18" s="1"/>
  <c r="L771" i="18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O757" i="18"/>
  <c r="M757" i="18"/>
  <c r="P757" i="18" s="1"/>
  <c r="L757" i="18"/>
  <c r="M756" i="18"/>
  <c r="P756" i="18" s="1"/>
  <c r="L756" i="18"/>
  <c r="N755" i="18"/>
  <c r="M755" i="18"/>
  <c r="P755" i="18" s="1"/>
  <c r="L755" i="18"/>
  <c r="O755" i="18" s="1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O740" i="18"/>
  <c r="M740" i="18"/>
  <c r="P740" i="18" s="1"/>
  <c r="L740" i="18"/>
  <c r="P739" i="18"/>
  <c r="M739" i="18"/>
  <c r="L739" i="18"/>
  <c r="O738" i="18"/>
  <c r="N738" i="18"/>
  <c r="M738" i="18"/>
  <c r="P738" i="18" s="1"/>
  <c r="L738" i="18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O690" i="18" s="1"/>
  <c r="M688" i="18"/>
  <c r="P688" i="18" s="1"/>
  <c r="M687" i="18"/>
  <c r="P687" i="18" s="1"/>
  <c r="P686" i="18"/>
  <c r="N686" i="18"/>
  <c r="M686" i="18"/>
  <c r="M685" i="18" s="1"/>
  <c r="P685" i="18" s="1"/>
  <c r="L686" i="18"/>
  <c r="O686" i="18" s="1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5" i="18" s="1"/>
  <c r="P667" i="18"/>
  <c r="O667" i="18"/>
  <c r="P666" i="18"/>
  <c r="O666" i="18"/>
  <c r="P665" i="18"/>
  <c r="N665" i="18"/>
  <c r="M665" i="18"/>
  <c r="L665" i="18"/>
  <c r="O665" i="18" s="1"/>
  <c r="N660" i="18"/>
  <c r="N658" i="18" s="1"/>
  <c r="L660" i="18"/>
  <c r="M660" i="18" s="1"/>
  <c r="P659" i="18"/>
  <c r="O659" i="18"/>
  <c r="N657" i="18"/>
  <c r="P656" i="18"/>
  <c r="N656" i="18"/>
  <c r="N655" i="18" s="1"/>
  <c r="M656" i="18"/>
  <c r="L656" i="18"/>
  <c r="O656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N632" i="18" s="1"/>
  <c r="L634" i="18"/>
  <c r="P633" i="18"/>
  <c r="O633" i="18"/>
  <c r="N631" i="18"/>
  <c r="O630" i="18"/>
  <c r="N630" i="18"/>
  <c r="N629" i="18" s="1"/>
  <c r="M630" i="18"/>
  <c r="P630" i="18" s="1"/>
  <c r="L630" i="18"/>
  <c r="J621" i="18"/>
  <c r="I621" i="18"/>
  <c r="K621" i="18" s="1"/>
  <c r="J620" i="18"/>
  <c r="I620" i="18"/>
  <c r="K613" i="18"/>
  <c r="J613" i="18"/>
  <c r="K612" i="18"/>
  <c r="J612" i="18"/>
  <c r="K611" i="18"/>
  <c r="J611" i="18"/>
  <c r="J604" i="18"/>
  <c r="J603" i="18"/>
  <c r="J593" i="18" s="1"/>
  <c r="J596" i="18"/>
  <c r="J594" i="18" s="1"/>
  <c r="J595" i="18"/>
  <c r="I594" i="18"/>
  <c r="K594" i="18" s="1"/>
  <c r="I593" i="18"/>
  <c r="I592" i="18" s="1"/>
  <c r="J583" i="18"/>
  <c r="J582" i="18"/>
  <c r="J577" i="18"/>
  <c r="I577" i="18"/>
  <c r="K577" i="18" s="1"/>
  <c r="J576" i="18"/>
  <c r="I576" i="18"/>
  <c r="I559" i="18" s="1"/>
  <c r="J569" i="18"/>
  <c r="I569" i="18"/>
  <c r="J568" i="18"/>
  <c r="I568" i="18"/>
  <c r="K568" i="18" s="1"/>
  <c r="J561" i="18"/>
  <c r="I561" i="18"/>
  <c r="J560" i="18"/>
  <c r="I560" i="18"/>
  <c r="K560" i="18" s="1"/>
  <c r="J559" i="18"/>
  <c r="J543" i="18" s="1"/>
  <c r="P557" i="18"/>
  <c r="L557" i="18"/>
  <c r="L555" i="18" s="1"/>
  <c r="O555" i="18" s="1"/>
  <c r="P556" i="18"/>
  <c r="O556" i="18"/>
  <c r="N555" i="18"/>
  <c r="N545" i="18" s="1"/>
  <c r="M555" i="18"/>
  <c r="P555" i="18" s="1"/>
  <c r="N549" i="18"/>
  <c r="L549" i="18"/>
  <c r="O549" i="18" s="1"/>
  <c r="P548" i="18"/>
  <c r="O548" i="18"/>
  <c r="N547" i="18"/>
  <c r="N546" i="18"/>
  <c r="O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P534" i="18"/>
  <c r="O534" i="18"/>
  <c r="P533" i="18"/>
  <c r="N533" i="18"/>
  <c r="M533" i="18"/>
  <c r="N528" i="18"/>
  <c r="N526" i="18" s="1"/>
  <c r="L528" i="18"/>
  <c r="M528" i="18" s="1"/>
  <c r="P527" i="18"/>
  <c r="O527" i="18"/>
  <c r="N525" i="18"/>
  <c r="P524" i="18"/>
  <c r="O524" i="18"/>
  <c r="N524" i="18"/>
  <c r="N523" i="18" s="1"/>
  <c r="M524" i="18"/>
  <c r="L524" i="18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N504" i="18" s="1"/>
  <c r="N502" i="18" s="1"/>
  <c r="P506" i="18"/>
  <c r="O506" i="18"/>
  <c r="P505" i="18"/>
  <c r="O505" i="18"/>
  <c r="N505" i="18"/>
  <c r="M505" i="18"/>
  <c r="L505" i="18"/>
  <c r="O504" i="18"/>
  <c r="M504" i="18"/>
  <c r="L504" i="18"/>
  <c r="N503" i="18"/>
  <c r="M503" i="18"/>
  <c r="P503" i="18" s="1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69" i="18" s="1"/>
  <c r="L472" i="18"/>
  <c r="M472" i="18" s="1"/>
  <c r="P471" i="18"/>
  <c r="O471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I463" i="18"/>
  <c r="I462" i="18"/>
  <c r="I443" i="18" s="1"/>
  <c r="K443" i="18" s="1"/>
  <c r="I460" i="18"/>
  <c r="K458" i="18"/>
  <c r="P456" i="18"/>
  <c r="L456" i="18"/>
  <c r="P455" i="18"/>
  <c r="O455" i="18"/>
  <c r="N454" i="18"/>
  <c r="M454" i="18"/>
  <c r="P454" i="18" s="1"/>
  <c r="P449" i="18"/>
  <c r="N449" i="18"/>
  <c r="L449" i="18"/>
  <c r="P448" i="18"/>
  <c r="O448" i="18"/>
  <c r="P447" i="18"/>
  <c r="N447" i="18"/>
  <c r="M447" i="18"/>
  <c r="N446" i="18"/>
  <c r="M446" i="18"/>
  <c r="P446" i="18" s="1"/>
  <c r="P445" i="18"/>
  <c r="N445" i="18"/>
  <c r="N444" i="18" s="1"/>
  <c r="M445" i="18"/>
  <c r="L445" i="18"/>
  <c r="O445" i="18" s="1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J434" i="18"/>
  <c r="P431" i="18"/>
  <c r="L431" i="18"/>
  <c r="O431" i="18" s="1"/>
  <c r="P430" i="18"/>
  <c r="O430" i="18"/>
  <c r="N429" i="18"/>
  <c r="M429" i="18"/>
  <c r="P429" i="18" s="1"/>
  <c r="N424" i="18"/>
  <c r="L424" i="18"/>
  <c r="O424" i="18" s="1"/>
  <c r="P423" i="18"/>
  <c r="O423" i="18"/>
  <c r="N422" i="18"/>
  <c r="N421" i="18"/>
  <c r="O420" i="18"/>
  <c r="N420" i="18"/>
  <c r="M420" i="18"/>
  <c r="P420" i="18" s="1"/>
  <c r="L420" i="18"/>
  <c r="N419" i="18"/>
  <c r="J418" i="18"/>
  <c r="K413" i="18"/>
  <c r="K412" i="18"/>
  <c r="N410" i="18"/>
  <c r="M410" i="18"/>
  <c r="M408" i="18" s="1"/>
  <c r="P408" i="18" s="1"/>
  <c r="L410" i="18"/>
  <c r="O410" i="18" s="1"/>
  <c r="P409" i="18"/>
  <c r="O409" i="18"/>
  <c r="N407" i="18"/>
  <c r="N405" i="18" s="1"/>
  <c r="M407" i="18"/>
  <c r="M405" i="18" s="1"/>
  <c r="P405" i="18" s="1"/>
  <c r="L407" i="18"/>
  <c r="O407" i="18" s="1"/>
  <c r="P406" i="18"/>
  <c r="O406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P396" i="18"/>
  <c r="O396" i="18"/>
  <c r="N394" i="18"/>
  <c r="M394" i="18"/>
  <c r="P394" i="18" s="1"/>
  <c r="L394" i="18"/>
  <c r="O394" i="18" s="1"/>
  <c r="P393" i="18"/>
  <c r="O393" i="18"/>
  <c r="P390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P352" i="18"/>
  <c r="O352" i="18"/>
  <c r="N350" i="18"/>
  <c r="N348" i="18" s="1"/>
  <c r="M350" i="18"/>
  <c r="M348" i="18" s="1"/>
  <c r="L350" i="18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P335" i="18"/>
  <c r="O335" i="18"/>
  <c r="N333" i="18"/>
  <c r="N331" i="18" s="1"/>
  <c r="M333" i="18"/>
  <c r="L333" i="18"/>
  <c r="P332" i="18"/>
  <c r="O332" i="18"/>
  <c r="P329" i="18"/>
  <c r="O329" i="18"/>
  <c r="N329" i="18"/>
  <c r="M329" i="18"/>
  <c r="L329" i="18"/>
  <c r="I327" i="18"/>
  <c r="I325" i="18"/>
  <c r="K325" i="18" s="1"/>
  <c r="N323" i="18"/>
  <c r="N321" i="18" s="1"/>
  <c r="M323" i="18"/>
  <c r="M321" i="18" s="1"/>
  <c r="P321" i="18" s="1"/>
  <c r="L323" i="18"/>
  <c r="O323" i="18" s="1"/>
  <c r="P322" i="18"/>
  <c r="O322" i="18"/>
  <c r="N320" i="18"/>
  <c r="N318" i="18" s="1"/>
  <c r="M320" i="18"/>
  <c r="M318" i="18" s="1"/>
  <c r="L320" i="18"/>
  <c r="L318" i="18" s="1"/>
  <c r="P319" i="18"/>
  <c r="O319" i="18"/>
  <c r="P316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P305" i="18"/>
  <c r="O305" i="18"/>
  <c r="N303" i="18"/>
  <c r="N301" i="18" s="1"/>
  <c r="M303" i="18"/>
  <c r="M301" i="18" s="1"/>
  <c r="P301" i="18" s="1"/>
  <c r="L303" i="18"/>
  <c r="L301" i="18" s="1"/>
  <c r="O301" i="18" s="1"/>
  <c r="P302" i="18"/>
  <c r="O302" i="18"/>
  <c r="O299" i="18"/>
  <c r="N299" i="18"/>
  <c r="M299" i="18"/>
  <c r="P299" i="18" s="1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N285" i="18"/>
  <c r="N283" i="18" s="1"/>
  <c r="M285" i="18"/>
  <c r="L285" i="18"/>
  <c r="O285" i="18" s="1"/>
  <c r="P284" i="18"/>
  <c r="O284" i="18"/>
  <c r="N282" i="18"/>
  <c r="M282" i="18"/>
  <c r="M280" i="18" s="1"/>
  <c r="L282" i="18"/>
  <c r="P281" i="18"/>
  <c r="O281" i="18"/>
  <c r="P278" i="18"/>
  <c r="O278" i="18"/>
  <c r="N278" i="18"/>
  <c r="M278" i="18"/>
  <c r="L278" i="18"/>
  <c r="J276" i="18"/>
  <c r="I271" i="18"/>
  <c r="K271" i="18" s="1"/>
  <c r="N269" i="18"/>
  <c r="N267" i="18" s="1"/>
  <c r="M269" i="18"/>
  <c r="M267" i="18" s="1"/>
  <c r="P267" i="18" s="1"/>
  <c r="L269" i="18"/>
  <c r="L267" i="18" s="1"/>
  <c r="O267" i="18" s="1"/>
  <c r="P268" i="18"/>
  <c r="O268" i="18"/>
  <c r="N266" i="18"/>
  <c r="N264" i="18" s="1"/>
  <c r="M266" i="18"/>
  <c r="M264" i="18" s="1"/>
  <c r="L266" i="18"/>
  <c r="L264" i="18" s="1"/>
  <c r="P265" i="18"/>
  <c r="O265" i="18"/>
  <c r="N262" i="18"/>
  <c r="M262" i="18"/>
  <c r="P262" i="18" s="1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J226" i="18" s="1"/>
  <c r="J180" i="18" s="1"/>
  <c r="K247" i="18"/>
  <c r="K246" i="18"/>
  <c r="I244" i="18"/>
  <c r="L242" i="18"/>
  <c r="L241" i="18"/>
  <c r="L240" i="18"/>
  <c r="L239" i="18"/>
  <c r="P238" i="18"/>
  <c r="N238" i="18"/>
  <c r="N227" i="18" s="1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I225" i="18"/>
  <c r="K225" i="18" s="1"/>
  <c r="I224" i="18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L189" i="18"/>
  <c r="P188" i="18"/>
  <c r="O188" i="18"/>
  <c r="N186" i="18"/>
  <c r="M186" i="18"/>
  <c r="M184" i="18" s="1"/>
  <c r="L186" i="18"/>
  <c r="L184" i="18" s="1"/>
  <c r="P185" i="18"/>
  <c r="O185" i="18"/>
  <c r="N182" i="18"/>
  <c r="M182" i="18"/>
  <c r="L182" i="18"/>
  <c r="O182" i="18" s="1"/>
  <c r="J177" i="18"/>
  <c r="I176" i="18"/>
  <c r="K176" i="18" s="1"/>
  <c r="J174" i="18"/>
  <c r="N173" i="18"/>
  <c r="N171" i="18" s="1"/>
  <c r="M173" i="18"/>
  <c r="M171" i="18" s="1"/>
  <c r="P171" i="18" s="1"/>
  <c r="L173" i="18"/>
  <c r="O173" i="18" s="1"/>
  <c r="P172" i="18"/>
  <c r="O172" i="18"/>
  <c r="N170" i="18"/>
  <c r="M170" i="18"/>
  <c r="M168" i="18" s="1"/>
  <c r="L170" i="18"/>
  <c r="L168" i="18" s="1"/>
  <c r="P169" i="18"/>
  <c r="O169" i="18"/>
  <c r="P166" i="18"/>
  <c r="N166" i="18"/>
  <c r="M166" i="18"/>
  <c r="L166" i="18"/>
  <c r="J164" i="18"/>
  <c r="I159" i="18"/>
  <c r="N157" i="18"/>
  <c r="M157" i="18"/>
  <c r="M155" i="18" s="1"/>
  <c r="P155" i="18" s="1"/>
  <c r="L157" i="18"/>
  <c r="L155" i="18" s="1"/>
  <c r="O155" i="18" s="1"/>
  <c r="P156" i="18"/>
  <c r="O156" i="18"/>
  <c r="N154" i="18"/>
  <c r="M154" i="18"/>
  <c r="L154" i="18"/>
  <c r="L152" i="18" s="1"/>
  <c r="O152" i="18" s="1"/>
  <c r="P153" i="18"/>
  <c r="O153" i="18"/>
  <c r="O150" i="18"/>
  <c r="N150" i="18"/>
  <c r="M150" i="18"/>
  <c r="P150" i="18" s="1"/>
  <c r="L150" i="18"/>
  <c r="J148" i="18"/>
  <c r="I146" i="18"/>
  <c r="I130" i="18" s="1"/>
  <c r="K130" i="18" s="1"/>
  <c r="I145" i="18"/>
  <c r="I144" i="18"/>
  <c r="K144" i="18" s="1"/>
  <c r="N140" i="18"/>
  <c r="N138" i="18" s="1"/>
  <c r="M140" i="18"/>
  <c r="P140" i="18" s="1"/>
  <c r="L140" i="18"/>
  <c r="P139" i="18"/>
  <c r="O139" i="18"/>
  <c r="N137" i="18"/>
  <c r="M137" i="18"/>
  <c r="P137" i="18" s="1"/>
  <c r="L137" i="18"/>
  <c r="L135" i="18" s="1"/>
  <c r="O135" i="18" s="1"/>
  <c r="P136" i="18"/>
  <c r="O136" i="18"/>
  <c r="P133" i="18"/>
  <c r="O133" i="18"/>
  <c r="N133" i="18"/>
  <c r="M133" i="18"/>
  <c r="L133" i="18"/>
  <c r="J130" i="18"/>
  <c r="N127" i="18"/>
  <c r="M127" i="18"/>
  <c r="M125" i="18" s="1"/>
  <c r="L127" i="18"/>
  <c r="P126" i="18"/>
  <c r="O126" i="18"/>
  <c r="N124" i="18"/>
  <c r="M124" i="18"/>
  <c r="M122" i="18" s="1"/>
  <c r="P122" i="18" s="1"/>
  <c r="L124" i="18"/>
  <c r="P123" i="18"/>
  <c r="O123" i="18"/>
  <c r="N120" i="18"/>
  <c r="M120" i="18"/>
  <c r="P120" i="18" s="1"/>
  <c r="L120" i="18"/>
  <c r="O120" i="18" s="1"/>
  <c r="K118" i="18"/>
  <c r="J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J98" i="18"/>
  <c r="I98" i="18"/>
  <c r="K98" i="18" s="1"/>
  <c r="N96" i="18"/>
  <c r="N94" i="18" s="1"/>
  <c r="M96" i="18"/>
  <c r="M94" i="18" s="1"/>
  <c r="P94" i="18" s="1"/>
  <c r="L96" i="18"/>
  <c r="L94" i="18" s="1"/>
  <c r="O94" i="18" s="1"/>
  <c r="P95" i="18"/>
  <c r="O95" i="18"/>
  <c r="N93" i="18"/>
  <c r="N91" i="18" s="1"/>
  <c r="M93" i="18"/>
  <c r="M91" i="18" s="1"/>
  <c r="L93" i="18"/>
  <c r="L91" i="18" s="1"/>
  <c r="P92" i="18"/>
  <c r="O92" i="18"/>
  <c r="N89" i="18"/>
  <c r="M89" i="18"/>
  <c r="P89" i="18" s="1"/>
  <c r="L89" i="18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P73" i="18"/>
  <c r="O73" i="18"/>
  <c r="N71" i="18"/>
  <c r="M71" i="18"/>
  <c r="M69" i="18" s="1"/>
  <c r="L71" i="18"/>
  <c r="L69" i="18" s="1"/>
  <c r="P70" i="18"/>
  <c r="O70" i="18"/>
  <c r="N67" i="18"/>
  <c r="M67" i="18"/>
  <c r="P67" i="18" s="1"/>
  <c r="L67" i="18"/>
  <c r="O67" i="18" s="1"/>
  <c r="J65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L58" i="18"/>
  <c r="L56" i="18" s="1"/>
  <c r="P57" i="18"/>
  <c r="O57" i="18"/>
  <c r="O54" i="18"/>
  <c r="N54" i="18"/>
  <c r="M54" i="18"/>
  <c r="L54" i="18"/>
  <c r="N49" i="18"/>
  <c r="N47" i="18" s="1"/>
  <c r="M49" i="18"/>
  <c r="L49" i="18"/>
  <c r="O49" i="18" s="1"/>
  <c r="P48" i="18"/>
  <c r="O48" i="18"/>
  <c r="N46" i="18"/>
  <c r="M46" i="18"/>
  <c r="M44" i="18" s="1"/>
  <c r="L46" i="18"/>
  <c r="P45" i="18"/>
  <c r="O45" i="18"/>
  <c r="N42" i="18"/>
  <c r="M42" i="18"/>
  <c r="L42" i="18"/>
  <c r="O42" i="18" s="1"/>
  <c r="P36" i="18"/>
  <c r="N36" i="18"/>
  <c r="M36" i="18"/>
  <c r="O35" i="18"/>
  <c r="N35" i="18"/>
  <c r="N34" i="18" s="1"/>
  <c r="M35" i="18"/>
  <c r="P35" i="18" s="1"/>
  <c r="L35" i="18"/>
  <c r="M34" i="18"/>
  <c r="P34" i="18" s="1"/>
  <c r="N33" i="18"/>
  <c r="P32" i="18"/>
  <c r="N32" i="18"/>
  <c r="M32" i="18"/>
  <c r="L32" i="18"/>
  <c r="N31" i="18"/>
  <c r="N30" i="18"/>
  <c r="N29" i="18"/>
  <c r="M29" i="18"/>
  <c r="P29" i="18" s="1"/>
  <c r="N28" i="18"/>
  <c r="N25" i="18"/>
  <c r="M25" i="18"/>
  <c r="P25" i="18" s="1"/>
  <c r="L25" i="18"/>
  <c r="O22" i="18"/>
  <c r="N22" i="18"/>
  <c r="M22" i="18"/>
  <c r="P22" i="18" s="1"/>
  <c r="L22" i="18"/>
  <c r="L19" i="18"/>
  <c r="N15" i="18"/>
  <c r="M15" i="18"/>
  <c r="P15" i="18" s="1"/>
  <c r="P12" i="18"/>
  <c r="M12" i="18"/>
  <c r="M9" i="18"/>
  <c r="P9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N786" i="17" s="1"/>
  <c r="L791" i="17"/>
  <c r="O791" i="17" s="1"/>
  <c r="P790" i="17"/>
  <c r="O790" i="17"/>
  <c r="P789" i="17"/>
  <c r="M789" i="17"/>
  <c r="M788" i="17"/>
  <c r="P787" i="17"/>
  <c r="N787" i="17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O656" i="17"/>
  <c r="N656" i="17"/>
  <c r="M656" i="17"/>
  <c r="P656" i="17" s="1"/>
  <c r="L656" i="17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L634" i="17"/>
  <c r="O634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K594" i="17" s="1"/>
  <c r="I593" i="17"/>
  <c r="I592" i="17" s="1"/>
  <c r="J583" i="17"/>
  <c r="J577" i="17" s="1"/>
  <c r="J582" i="17"/>
  <c r="I577" i="17"/>
  <c r="K577" i="17" s="1"/>
  <c r="J576" i="17"/>
  <c r="I576" i="17"/>
  <c r="K576" i="17" s="1"/>
  <c r="J569" i="17"/>
  <c r="I569" i="17"/>
  <c r="K569" i="17" s="1"/>
  <c r="J568" i="17"/>
  <c r="I568" i="17"/>
  <c r="J561" i="17"/>
  <c r="I561" i="17"/>
  <c r="J560" i="17"/>
  <c r="I560" i="17"/>
  <c r="J559" i="17"/>
  <c r="J543" i="17" s="1"/>
  <c r="P557" i="17"/>
  <c r="L557" i="17"/>
  <c r="O557" i="17" s="1"/>
  <c r="P556" i="17"/>
  <c r="O556" i="17"/>
  <c r="P555" i="17"/>
  <c r="N555" i="17"/>
  <c r="M555" i="17"/>
  <c r="M545" i="17" s="1"/>
  <c r="N549" i="17"/>
  <c r="L549" i="17"/>
  <c r="M549" i="17" s="1"/>
  <c r="P548" i="17"/>
  <c r="O548" i="17"/>
  <c r="N547" i="17"/>
  <c r="N546" i="17"/>
  <c r="O545" i="17"/>
  <c r="N545" i="17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P534" i="17"/>
  <c r="O534" i="17"/>
  <c r="N533" i="17"/>
  <c r="M533" i="17"/>
  <c r="P533" i="17" s="1"/>
  <c r="P528" i="17"/>
  <c r="N528" i="17"/>
  <c r="N525" i="17" s="1"/>
  <c r="L528" i="17"/>
  <c r="O528" i="17" s="1"/>
  <c r="P527" i="17"/>
  <c r="O527" i="17"/>
  <c r="P526" i="17"/>
  <c r="M526" i="17"/>
  <c r="M525" i="17"/>
  <c r="P525" i="17" s="1"/>
  <c r="P524" i="17"/>
  <c r="N524" i="17"/>
  <c r="M524" i="17"/>
  <c r="M523" i="17" s="1"/>
  <c r="P523" i="17" s="1"/>
  <c r="L524" i="17"/>
  <c r="O524" i="17" s="1"/>
  <c r="K517" i="17"/>
  <c r="J517" i="17"/>
  <c r="J501" i="17" s="1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O505" i="17"/>
  <c r="N505" i="17"/>
  <c r="M505" i="17"/>
  <c r="L505" i="17"/>
  <c r="O504" i="17"/>
  <c r="N504" i="17"/>
  <c r="M504" i="17"/>
  <c r="P504" i="17" s="1"/>
  <c r="L504" i="17"/>
  <c r="N503" i="17"/>
  <c r="N502" i="17" s="1"/>
  <c r="M503" i="17"/>
  <c r="L503" i="17"/>
  <c r="O503" i="17" s="1"/>
  <c r="L502" i="17"/>
  <c r="O502" i="17" s="1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N472" i="17"/>
  <c r="N469" i="17" s="1"/>
  <c r="L472" i="17"/>
  <c r="L470" i="17" s="1"/>
  <c r="P471" i="17"/>
  <c r="O471" i="17"/>
  <c r="N470" i="17"/>
  <c r="O468" i="17"/>
  <c r="N468" i="17"/>
  <c r="N467" i="17" s="1"/>
  <c r="M468" i="17"/>
  <c r="P468" i="17" s="1"/>
  <c r="L468" i="17"/>
  <c r="J466" i="17"/>
  <c r="I466" i="17"/>
  <c r="K466" i="17" s="1"/>
  <c r="J465" i="17"/>
  <c r="I465" i="17"/>
  <c r="K465" i="17" s="1"/>
  <c r="I464" i="17"/>
  <c r="I463" i="17"/>
  <c r="I462" i="17"/>
  <c r="I460" i="17"/>
  <c r="I442" i="17" s="1"/>
  <c r="K442" i="17" s="1"/>
  <c r="K458" i="17"/>
  <c r="P456" i="17"/>
  <c r="L456" i="17"/>
  <c r="O456" i="17" s="1"/>
  <c r="P455" i="17"/>
  <c r="O455" i="17"/>
  <c r="P454" i="17"/>
  <c r="N454" i="17"/>
  <c r="M454" i="17"/>
  <c r="L454" i="17"/>
  <c r="O454" i="17" s="1"/>
  <c r="N449" i="17"/>
  <c r="N447" i="17" s="1"/>
  <c r="L449" i="17"/>
  <c r="M449" i="17" s="1"/>
  <c r="M446" i="17" s="1"/>
  <c r="P448" i="17"/>
  <c r="O448" i="17"/>
  <c r="N446" i="17"/>
  <c r="N444" i="17" s="1"/>
  <c r="P445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J418" i="17" s="1"/>
  <c r="P431" i="17"/>
  <c r="L431" i="17"/>
  <c r="P430" i="17"/>
  <c r="O430" i="17"/>
  <c r="N429" i="17"/>
  <c r="M429" i="17"/>
  <c r="P429" i="17" s="1"/>
  <c r="N424" i="17"/>
  <c r="L424" i="17"/>
  <c r="M424" i="17" s="1"/>
  <c r="P424" i="17" s="1"/>
  <c r="P423" i="17"/>
  <c r="O423" i="17"/>
  <c r="N422" i="17"/>
  <c r="N421" i="17"/>
  <c r="P420" i="17"/>
  <c r="N420" i="17"/>
  <c r="N419" i="17" s="1"/>
  <c r="M420" i="17"/>
  <c r="L420" i="17"/>
  <c r="K413" i="17"/>
  <c r="K412" i="17"/>
  <c r="N410" i="17"/>
  <c r="N408" i="17" s="1"/>
  <c r="M410" i="17"/>
  <c r="M408" i="17" s="1"/>
  <c r="P408" i="17" s="1"/>
  <c r="L410" i="17"/>
  <c r="P409" i="17"/>
  <c r="O409" i="17"/>
  <c r="N407" i="17"/>
  <c r="N405" i="17" s="1"/>
  <c r="M407" i="17"/>
  <c r="P407" i="17" s="1"/>
  <c r="L407" i="17"/>
  <c r="L405" i="17" s="1"/>
  <c r="O405" i="17" s="1"/>
  <c r="P406" i="17"/>
  <c r="O406" i="17"/>
  <c r="N403" i="17"/>
  <c r="M403" i="17"/>
  <c r="L403" i="17"/>
  <c r="O403" i="17" s="1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M394" i="17"/>
  <c r="P394" i="17" s="1"/>
  <c r="L394" i="17"/>
  <c r="L392" i="17" s="1"/>
  <c r="O392" i="17" s="1"/>
  <c r="P393" i="17"/>
  <c r="O393" i="17"/>
  <c r="P390" i="17"/>
  <c r="N390" i="17"/>
  <c r="M390" i="17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L351" i="17" s="1"/>
  <c r="P352" i="17"/>
  <c r="O352" i="17"/>
  <c r="N350" i="17"/>
  <c r="N348" i="17" s="1"/>
  <c r="M350" i="17"/>
  <c r="M348" i="17" s="1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L331" i="17" s="1"/>
  <c r="P332" i="17"/>
  <c r="O332" i="17"/>
  <c r="P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L321" i="17" s="1"/>
  <c r="O321" i="17" s="1"/>
  <c r="P322" i="17"/>
  <c r="O322" i="17"/>
  <c r="N320" i="17"/>
  <c r="N318" i="17" s="1"/>
  <c r="M320" i="17"/>
  <c r="P320" i="17" s="1"/>
  <c r="L320" i="17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M304" i="17" s="1"/>
  <c r="P304" i="17" s="1"/>
  <c r="L306" i="17"/>
  <c r="O306" i="17" s="1"/>
  <c r="P305" i="17"/>
  <c r="O305" i="17"/>
  <c r="N303" i="17"/>
  <c r="N301" i="17" s="1"/>
  <c r="M303" i="17"/>
  <c r="M301" i="17" s="1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P285" i="17" s="1"/>
  <c r="L285" i="17"/>
  <c r="O285" i="17" s="1"/>
  <c r="P284" i="17"/>
  <c r="O284" i="17"/>
  <c r="N282" i="17"/>
  <c r="M282" i="17"/>
  <c r="M280" i="17" s="1"/>
  <c r="L282" i="17"/>
  <c r="P281" i="17"/>
  <c r="O281" i="17"/>
  <c r="P278" i="17"/>
  <c r="O278" i="17"/>
  <c r="N278" i="17"/>
  <c r="M278" i="17"/>
  <c r="L278" i="17"/>
  <c r="J276" i="17"/>
  <c r="I271" i="17"/>
  <c r="N269" i="17"/>
  <c r="N267" i="17" s="1"/>
  <c r="M269" i="17"/>
  <c r="M267" i="17" s="1"/>
  <c r="P267" i="17" s="1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K236" i="17"/>
  <c r="J236" i="17"/>
  <c r="I236" i="17"/>
  <c r="J235" i="17"/>
  <c r="I235" i="17"/>
  <c r="K235" i="17" s="1"/>
  <c r="J233" i="17"/>
  <c r="N231" i="17"/>
  <c r="N230" i="17"/>
  <c r="N229" i="17"/>
  <c r="N228" i="17"/>
  <c r="N227" i="17"/>
  <c r="J226" i="17"/>
  <c r="J180" i="17" s="1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L186" i="17"/>
  <c r="L184" i="17" s="1"/>
  <c r="P185" i="17"/>
  <c r="O185" i="17"/>
  <c r="P182" i="17"/>
  <c r="N182" i="17"/>
  <c r="M182" i="17"/>
  <c r="L182" i="17"/>
  <c r="O182" i="17" s="1"/>
  <c r="J177" i="17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N166" i="17"/>
  <c r="M166" i="17"/>
  <c r="P166" i="17" s="1"/>
  <c r="L166" i="17"/>
  <c r="O166" i="17" s="1"/>
  <c r="J164" i="17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M154" i="17"/>
  <c r="M152" i="17" s="1"/>
  <c r="L154" i="17"/>
  <c r="L152" i="17" s="1"/>
  <c r="P153" i="17"/>
  <c r="O153" i="17"/>
  <c r="O150" i="17"/>
  <c r="N150" i="17"/>
  <c r="M150" i="17"/>
  <c r="P150" i="17" s="1"/>
  <c r="L150" i="17"/>
  <c r="J148" i="17"/>
  <c r="I146" i="17"/>
  <c r="I145" i="17"/>
  <c r="I144" i="17"/>
  <c r="K144" i="17" s="1"/>
  <c r="N140" i="17"/>
  <c r="N138" i="17" s="1"/>
  <c r="M140" i="17"/>
  <c r="P140" i="17" s="1"/>
  <c r="L140" i="17"/>
  <c r="O140" i="17" s="1"/>
  <c r="P139" i="17"/>
  <c r="O139" i="17"/>
  <c r="N137" i="17"/>
  <c r="M137" i="17"/>
  <c r="L137" i="17"/>
  <c r="O137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L127" i="17"/>
  <c r="O127" i="17" s="1"/>
  <c r="P126" i="17"/>
  <c r="O126" i="17"/>
  <c r="N124" i="17"/>
  <c r="N122" i="17" s="1"/>
  <c r="M124" i="17"/>
  <c r="L124" i="17"/>
  <c r="O124" i="17" s="1"/>
  <c r="P123" i="17"/>
  <c r="O123" i="17"/>
  <c r="N120" i="17"/>
  <c r="M120" i="17"/>
  <c r="P120" i="17" s="1"/>
  <c r="L120" i="17"/>
  <c r="O120" i="17" s="1"/>
  <c r="K118" i="17"/>
  <c r="J118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J98" i="17"/>
  <c r="I98" i="17"/>
  <c r="N96" i="17"/>
  <c r="N94" i="17" s="1"/>
  <c r="M96" i="17"/>
  <c r="L96" i="17"/>
  <c r="O96" i="17" s="1"/>
  <c r="P95" i="17"/>
  <c r="O95" i="17"/>
  <c r="N93" i="17"/>
  <c r="M93" i="17"/>
  <c r="L93" i="17"/>
  <c r="L91" i="17" s="1"/>
  <c r="P92" i="17"/>
  <c r="O92" i="17"/>
  <c r="N89" i="17"/>
  <c r="M89" i="17"/>
  <c r="P89" i="17" s="1"/>
  <c r="L89" i="17"/>
  <c r="O89" i="17" s="1"/>
  <c r="J86" i="17"/>
  <c r="I84" i="17"/>
  <c r="K84" i="17" s="1"/>
  <c r="I83" i="17"/>
  <c r="K83" i="17" s="1"/>
  <c r="I82" i="17"/>
  <c r="K82" i="17" s="1"/>
  <c r="I81" i="17"/>
  <c r="K81" i="17" s="1"/>
  <c r="I80" i="17"/>
  <c r="I79" i="17"/>
  <c r="K79" i="17" s="1"/>
  <c r="I78" i="17"/>
  <c r="K78" i="17" s="1"/>
  <c r="J77" i="17"/>
  <c r="J76" i="17"/>
  <c r="J64" i="17" s="1"/>
  <c r="N74" i="17"/>
  <c r="N72" i="17" s="1"/>
  <c r="M74" i="17"/>
  <c r="P74" i="17" s="1"/>
  <c r="L74" i="17"/>
  <c r="P73" i="17"/>
  <c r="O73" i="17"/>
  <c r="N71" i="17"/>
  <c r="N69" i="17" s="1"/>
  <c r="M71" i="17"/>
  <c r="L71" i="17"/>
  <c r="P70" i="17"/>
  <c r="O70" i="17"/>
  <c r="N67" i="17"/>
  <c r="M67" i="17"/>
  <c r="L67" i="17"/>
  <c r="O67" i="17" s="1"/>
  <c r="J65" i="17"/>
  <c r="N61" i="17"/>
  <c r="N59" i="17" s="1"/>
  <c r="M61" i="17"/>
  <c r="L61" i="17"/>
  <c r="O61" i="17" s="1"/>
  <c r="P60" i="17"/>
  <c r="O60" i="17"/>
  <c r="N58" i="17"/>
  <c r="M58" i="17"/>
  <c r="L58" i="17"/>
  <c r="L56" i="17" s="1"/>
  <c r="P57" i="17"/>
  <c r="O57" i="17"/>
  <c r="P54" i="17"/>
  <c r="O54" i="17"/>
  <c r="N54" i="17"/>
  <c r="M54" i="17"/>
  <c r="L54" i="17"/>
  <c r="N49" i="17"/>
  <c r="N47" i="17" s="1"/>
  <c r="M49" i="17"/>
  <c r="P49" i="17" s="1"/>
  <c r="L49" i="17"/>
  <c r="P48" i="17"/>
  <c r="O48" i="17"/>
  <c r="N46" i="17"/>
  <c r="N44" i="17" s="1"/>
  <c r="M46" i="17"/>
  <c r="M44" i="17" s="1"/>
  <c r="L46" i="17"/>
  <c r="P45" i="17"/>
  <c r="O45" i="17"/>
  <c r="N42" i="17"/>
  <c r="M42" i="17"/>
  <c r="L42" i="17"/>
  <c r="O42" i="17" s="1"/>
  <c r="P36" i="17"/>
  <c r="N36" i="17"/>
  <c r="M36" i="17"/>
  <c r="O35" i="17"/>
  <c r="N35" i="17"/>
  <c r="M35" i="17"/>
  <c r="P35" i="17" s="1"/>
  <c r="L35" i="17"/>
  <c r="N34" i="17"/>
  <c r="M34" i="17"/>
  <c r="P34" i="17" s="1"/>
  <c r="N33" i="17"/>
  <c r="P32" i="17"/>
  <c r="N32" i="17"/>
  <c r="N31" i="17" s="1"/>
  <c r="M32" i="17"/>
  <c r="L32" i="17"/>
  <c r="N30" i="17"/>
  <c r="N29" i="17"/>
  <c r="N28" i="17"/>
  <c r="P25" i="17"/>
  <c r="N25" i="17"/>
  <c r="M25" i="17"/>
  <c r="L25" i="17"/>
  <c r="O22" i="17"/>
  <c r="N22" i="17"/>
  <c r="M22" i="17"/>
  <c r="L22" i="17"/>
  <c r="L19" i="17"/>
  <c r="P15" i="17"/>
  <c r="N15" i="17"/>
  <c r="M15" i="17"/>
  <c r="M12" i="17"/>
  <c r="P12" i="17" s="1"/>
  <c r="L12" i="17"/>
  <c r="M9" i="17"/>
  <c r="P9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O815" i="16"/>
  <c r="N815" i="16"/>
  <c r="M815" i="16"/>
  <c r="P815" i="16" s="1"/>
  <c r="L815" i="16"/>
  <c r="P810" i="16"/>
  <c r="O810" i="16"/>
  <c r="N810" i="16"/>
  <c r="N807" i="16" s="1"/>
  <c r="N805" i="16" s="1"/>
  <c r="P809" i="16"/>
  <c r="O809" i="16"/>
  <c r="M808" i="16"/>
  <c r="P808" i="16" s="1"/>
  <c r="L808" i="16"/>
  <c r="O808" i="16" s="1"/>
  <c r="P807" i="16"/>
  <c r="M807" i="16"/>
  <c r="L807" i="16"/>
  <c r="O807" i="16" s="1"/>
  <c r="O806" i="16"/>
  <c r="N806" i="16"/>
  <c r="M806" i="16"/>
  <c r="P806" i="16" s="1"/>
  <c r="L806" i="16"/>
  <c r="K804" i="16"/>
  <c r="J804" i="16"/>
  <c r="K802" i="16"/>
  <c r="J801" i="16"/>
  <c r="J800" i="16"/>
  <c r="J785" i="16" s="1"/>
  <c r="I800" i="16"/>
  <c r="I785" i="16" s="1"/>
  <c r="K785" i="16" s="1"/>
  <c r="P798" i="16"/>
  <c r="O798" i="16"/>
  <c r="P797" i="16"/>
  <c r="O797" i="16"/>
  <c r="N796" i="16"/>
  <c r="M796" i="16"/>
  <c r="P796" i="16" s="1"/>
  <c r="L796" i="16"/>
  <c r="O796" i="16" s="1"/>
  <c r="P791" i="16"/>
  <c r="N791" i="16"/>
  <c r="L791" i="16"/>
  <c r="L789" i="16" s="1"/>
  <c r="O789" i="16" s="1"/>
  <c r="P790" i="16"/>
  <c r="O790" i="16"/>
  <c r="N789" i="16"/>
  <c r="M789" i="16"/>
  <c r="P789" i="16" s="1"/>
  <c r="P788" i="16"/>
  <c r="N788" i="16"/>
  <c r="N786" i="16" s="1"/>
  <c r="M788" i="16"/>
  <c r="O787" i="16"/>
  <c r="N787" i="16"/>
  <c r="M787" i="16"/>
  <c r="P787" i="16" s="1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N772" i="16" s="1"/>
  <c r="P774" i="16"/>
  <c r="O774" i="16"/>
  <c r="N773" i="16"/>
  <c r="M773" i="16"/>
  <c r="P773" i="16" s="1"/>
  <c r="L773" i="16"/>
  <c r="O773" i="16" s="1"/>
  <c r="M772" i="16"/>
  <c r="L772" i="16"/>
  <c r="O772" i="16" s="1"/>
  <c r="P771" i="16"/>
  <c r="N771" i="16"/>
  <c r="M771" i="16"/>
  <c r="L771" i="16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N756" i="16" s="1"/>
  <c r="P758" i="16"/>
  <c r="O758" i="16"/>
  <c r="N757" i="16"/>
  <c r="M757" i="16"/>
  <c r="P757" i="16" s="1"/>
  <c r="L757" i="16"/>
  <c r="O757" i="16" s="1"/>
  <c r="M756" i="16"/>
  <c r="L756" i="16"/>
  <c r="O756" i="16" s="1"/>
  <c r="P755" i="16"/>
  <c r="N755" i="16"/>
  <c r="M755" i="16"/>
  <c r="L755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39" i="16" s="1"/>
  <c r="P741" i="16"/>
  <c r="O741" i="16"/>
  <c r="N740" i="16"/>
  <c r="M740" i="16"/>
  <c r="P740" i="16" s="1"/>
  <c r="L740" i="16"/>
  <c r="O740" i="16" s="1"/>
  <c r="M739" i="16"/>
  <c r="L739" i="16"/>
  <c r="O739" i="16" s="1"/>
  <c r="P738" i="16"/>
  <c r="N738" i="16"/>
  <c r="M738" i="16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O695" i="16"/>
  <c r="N695" i="16"/>
  <c r="M695" i="16"/>
  <c r="L695" i="16"/>
  <c r="N690" i="16"/>
  <c r="N687" i="16" s="1"/>
  <c r="N685" i="16" s="1"/>
  <c r="L690" i="16"/>
  <c r="M690" i="16" s="1"/>
  <c r="M687" i="16" s="1"/>
  <c r="N688" i="16"/>
  <c r="P686" i="16"/>
  <c r="N686" i="16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I669" i="16"/>
  <c r="K672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N657" i="16" s="1"/>
  <c r="L660" i="16"/>
  <c r="O660" i="16" s="1"/>
  <c r="P659" i="16"/>
  <c r="O659" i="16"/>
  <c r="P658" i="16"/>
  <c r="N658" i="16"/>
  <c r="M658" i="16"/>
  <c r="P657" i="16"/>
  <c r="M657" i="16"/>
  <c r="O656" i="16"/>
  <c r="N656" i="16"/>
  <c r="M656" i="16"/>
  <c r="P656" i="16" s="1"/>
  <c r="L656" i="16"/>
  <c r="N655" i="16"/>
  <c r="M655" i="16"/>
  <c r="P655" i="16" s="1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N634" i="16"/>
  <c r="L634" i="16"/>
  <c r="O634" i="16" s="1"/>
  <c r="P633" i="16"/>
  <c r="O633" i="16"/>
  <c r="N632" i="16"/>
  <c r="N631" i="16"/>
  <c r="P630" i="16"/>
  <c r="N630" i="16"/>
  <c r="M630" i="16"/>
  <c r="L630" i="16"/>
  <c r="N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2" i="16" s="1"/>
  <c r="J594" i="16"/>
  <c r="I594" i="16"/>
  <c r="I593" i="16"/>
  <c r="J583" i="16"/>
  <c r="J582" i="16"/>
  <c r="J577" i="16"/>
  <c r="I577" i="16"/>
  <c r="K577" i="16" s="1"/>
  <c r="J576" i="16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O557" i="16" s="1"/>
  <c r="P556" i="16"/>
  <c r="O556" i="16"/>
  <c r="P555" i="16"/>
  <c r="N555" i="16"/>
  <c r="M555" i="16"/>
  <c r="N549" i="16"/>
  <c r="L549" i="16"/>
  <c r="O549" i="16" s="1"/>
  <c r="P548" i="16"/>
  <c r="O548" i="16"/>
  <c r="N547" i="16"/>
  <c r="N546" i="16"/>
  <c r="P545" i="16"/>
  <c r="O545" i="16"/>
  <c r="N545" i="16"/>
  <c r="N544" i="16" s="1"/>
  <c r="M545" i="16"/>
  <c r="L545" i="16"/>
  <c r="I542" i="16"/>
  <c r="K542" i="16" s="1"/>
  <c r="I541" i="16"/>
  <c r="K541" i="16" s="1"/>
  <c r="I540" i="16"/>
  <c r="I539" i="16"/>
  <c r="K539" i="16" s="1"/>
  <c r="I538" i="16"/>
  <c r="K538" i="16" s="1"/>
  <c r="I537" i="16"/>
  <c r="I522" i="16" s="1"/>
  <c r="K522" i="16" s="1"/>
  <c r="P535" i="16"/>
  <c r="L535" i="16"/>
  <c r="P534" i="16"/>
  <c r="O534" i="16"/>
  <c r="P533" i="16"/>
  <c r="N533" i="16"/>
  <c r="M533" i="16"/>
  <c r="P528" i="16"/>
  <c r="N528" i="16"/>
  <c r="N525" i="16" s="1"/>
  <c r="L528" i="16"/>
  <c r="O528" i="16" s="1"/>
  <c r="P527" i="16"/>
  <c r="O527" i="16"/>
  <c r="P526" i="16"/>
  <c r="N526" i="16"/>
  <c r="M526" i="16"/>
  <c r="M525" i="16"/>
  <c r="P525" i="16" s="1"/>
  <c r="N524" i="16"/>
  <c r="N523" i="16" s="1"/>
  <c r="M524" i="16"/>
  <c r="P524" i="16" s="1"/>
  <c r="L524" i="16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4" i="16" s="1"/>
  <c r="P506" i="16"/>
  <c r="O506" i="16"/>
  <c r="N505" i="16"/>
  <c r="M505" i="16"/>
  <c r="P505" i="16" s="1"/>
  <c r="L505" i="16"/>
  <c r="O505" i="16" s="1"/>
  <c r="M504" i="16"/>
  <c r="L504" i="16"/>
  <c r="O504" i="16" s="1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N472" i="16"/>
  <c r="N470" i="16" s="1"/>
  <c r="L472" i="16"/>
  <c r="L469" i="16" s="1"/>
  <c r="O469" i="16" s="1"/>
  <c r="P471" i="16"/>
  <c r="O471" i="16"/>
  <c r="N469" i="16"/>
  <c r="N467" i="16" s="1"/>
  <c r="N468" i="16"/>
  <c r="M468" i="16"/>
  <c r="L468" i="16"/>
  <c r="O468" i="16" s="1"/>
  <c r="J466" i="16"/>
  <c r="I466" i="16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L454" i="16" s="1"/>
  <c r="O454" i="16" s="1"/>
  <c r="P455" i="16"/>
  <c r="O455" i="16"/>
  <c r="P454" i="16"/>
  <c r="N454" i="16"/>
  <c r="M454" i="16"/>
  <c r="P449" i="16"/>
  <c r="N449" i="16"/>
  <c r="N446" i="16" s="1"/>
  <c r="L449" i="16"/>
  <c r="L447" i="16" s="1"/>
  <c r="O447" i="16" s="1"/>
  <c r="P448" i="16"/>
  <c r="O448" i="16"/>
  <c r="P447" i="16"/>
  <c r="N447" i="16"/>
  <c r="M447" i="16"/>
  <c r="M446" i="16"/>
  <c r="P446" i="16" s="1"/>
  <c r="N445" i="16"/>
  <c r="M445" i="16"/>
  <c r="P445" i="16" s="1"/>
  <c r="L445" i="16"/>
  <c r="O445" i="16" s="1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L429" i="16" s="1"/>
  <c r="O429" i="16" s="1"/>
  <c r="P430" i="16"/>
  <c r="O430" i="16"/>
  <c r="P429" i="16"/>
  <c r="N429" i="16"/>
  <c r="M429" i="16"/>
  <c r="N424" i="16"/>
  <c r="N422" i="16" s="1"/>
  <c r="L424" i="16"/>
  <c r="P423" i="16"/>
  <c r="O423" i="16"/>
  <c r="N421" i="16"/>
  <c r="N420" i="16"/>
  <c r="N419" i="16" s="1"/>
  <c r="M420" i="16"/>
  <c r="P420" i="16" s="1"/>
  <c r="L420" i="16"/>
  <c r="J418" i="16"/>
  <c r="K413" i="16"/>
  <c r="K412" i="16"/>
  <c r="N410" i="16"/>
  <c r="M410" i="16"/>
  <c r="P410" i="16" s="1"/>
  <c r="L410" i="16"/>
  <c r="L408" i="16" s="1"/>
  <c r="O408" i="16" s="1"/>
  <c r="P409" i="16"/>
  <c r="O409" i="16"/>
  <c r="N407" i="16"/>
  <c r="N405" i="16" s="1"/>
  <c r="M407" i="16"/>
  <c r="P407" i="16" s="1"/>
  <c r="L407" i="16"/>
  <c r="O407" i="16" s="1"/>
  <c r="P406" i="16"/>
  <c r="O406" i="16"/>
  <c r="N403" i="16"/>
  <c r="M403" i="16"/>
  <c r="L403" i="16"/>
  <c r="O403" i="16" s="1"/>
  <c r="K401" i="16"/>
  <c r="J401" i="16"/>
  <c r="I401" i="16"/>
  <c r="K400" i="16"/>
  <c r="K399" i="16"/>
  <c r="N397" i="16"/>
  <c r="N395" i="16" s="1"/>
  <c r="M397" i="16"/>
  <c r="P397" i="16" s="1"/>
  <c r="L397" i="16"/>
  <c r="L395" i="16" s="1"/>
  <c r="O395" i="16" s="1"/>
  <c r="P396" i="16"/>
  <c r="O396" i="16"/>
  <c r="N394" i="16"/>
  <c r="N392" i="16" s="1"/>
  <c r="M394" i="16"/>
  <c r="P394" i="16" s="1"/>
  <c r="L394" i="16"/>
  <c r="L392" i="16" s="1"/>
  <c r="O392" i="16" s="1"/>
  <c r="P393" i="16"/>
  <c r="O393" i="16"/>
  <c r="N390" i="16"/>
  <c r="M390" i="16"/>
  <c r="P390" i="16" s="1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L350" i="16"/>
  <c r="L348" i="16" s="1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L334" i="16" s="1"/>
  <c r="O334" i="16" s="1"/>
  <c r="P335" i="16"/>
  <c r="O335" i="16"/>
  <c r="N333" i="16"/>
  <c r="N331" i="16" s="1"/>
  <c r="M333" i="16"/>
  <c r="M331" i="16" s="1"/>
  <c r="L333" i="16"/>
  <c r="P332" i="16"/>
  <c r="O332" i="16"/>
  <c r="N329" i="16"/>
  <c r="M329" i="16"/>
  <c r="L329" i="16"/>
  <c r="I327" i="16"/>
  <c r="I325" i="16"/>
  <c r="N323" i="16"/>
  <c r="N321" i="16" s="1"/>
  <c r="M323" i="16"/>
  <c r="P323" i="16" s="1"/>
  <c r="L323" i="16"/>
  <c r="O323" i="16" s="1"/>
  <c r="P322" i="16"/>
  <c r="O322" i="16"/>
  <c r="N320" i="16"/>
  <c r="M320" i="16"/>
  <c r="P320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P305" i="16"/>
  <c r="O305" i="16"/>
  <c r="N303" i="16"/>
  <c r="N301" i="16" s="1"/>
  <c r="M303" i="16"/>
  <c r="L303" i="16"/>
  <c r="P302" i="16"/>
  <c r="O302" i="16"/>
  <c r="P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N285" i="16"/>
  <c r="N283" i="16" s="1"/>
  <c r="M285" i="16"/>
  <c r="L285" i="16"/>
  <c r="O285" i="16" s="1"/>
  <c r="P284" i="16"/>
  <c r="O284" i="16"/>
  <c r="N282" i="16"/>
  <c r="N280" i="16" s="1"/>
  <c r="M282" i="16"/>
  <c r="L282" i="16"/>
  <c r="P281" i="16"/>
  <c r="O281" i="16"/>
  <c r="N278" i="16"/>
  <c r="M278" i="16"/>
  <c r="L278" i="16"/>
  <c r="O278" i="16" s="1"/>
  <c r="J276" i="16"/>
  <c r="I271" i="16"/>
  <c r="I260" i="16" s="1"/>
  <c r="K260" i="16" s="1"/>
  <c r="N269" i="16"/>
  <c r="N267" i="16" s="1"/>
  <c r="M269" i="16"/>
  <c r="P269" i="16" s="1"/>
  <c r="L269" i="16"/>
  <c r="P268" i="16"/>
  <c r="O268" i="16"/>
  <c r="N266" i="16"/>
  <c r="N264" i="16" s="1"/>
  <c r="M266" i="16"/>
  <c r="L266" i="16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J237" i="16"/>
  <c r="J226" i="16" s="1"/>
  <c r="J180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M189" i="16"/>
  <c r="M187" i="16" s="1"/>
  <c r="P187" i="16" s="1"/>
  <c r="L189" i="16"/>
  <c r="O189" i="16" s="1"/>
  <c r="P188" i="16"/>
  <c r="O188" i="16"/>
  <c r="N186" i="16"/>
  <c r="N184" i="16" s="1"/>
  <c r="M186" i="16"/>
  <c r="M184" i="16" s="1"/>
  <c r="L186" i="16"/>
  <c r="P185" i="16"/>
  <c r="O185" i="16"/>
  <c r="P182" i="16"/>
  <c r="O182" i="16"/>
  <c r="N182" i="16"/>
  <c r="M182" i="16"/>
  <c r="L182" i="16"/>
  <c r="J177" i="16"/>
  <c r="J164" i="16" s="1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M170" i="16"/>
  <c r="M168" i="16" s="1"/>
  <c r="L170" i="16"/>
  <c r="P169" i="16"/>
  <c r="O169" i="16"/>
  <c r="P166" i="16"/>
  <c r="O166" i="16"/>
  <c r="N166" i="16"/>
  <c r="M166" i="16"/>
  <c r="L166" i="16"/>
  <c r="I159" i="16"/>
  <c r="N157" i="16"/>
  <c r="N155" i="16" s="1"/>
  <c r="M157" i="16"/>
  <c r="P157" i="16" s="1"/>
  <c r="L157" i="16"/>
  <c r="L155" i="16" s="1"/>
  <c r="O155" i="16" s="1"/>
  <c r="P156" i="16"/>
  <c r="O156" i="16"/>
  <c r="N154" i="16"/>
  <c r="N152" i="16" s="1"/>
  <c r="M154" i="16"/>
  <c r="L154" i="16"/>
  <c r="L152" i="16" s="1"/>
  <c r="P153" i="16"/>
  <c r="O153" i="16"/>
  <c r="P150" i="16"/>
  <c r="N150" i="16"/>
  <c r="M150" i="16"/>
  <c r="L150" i="16"/>
  <c r="J148" i="16"/>
  <c r="I146" i="16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P137" i="16" s="1"/>
  <c r="L137" i="16"/>
  <c r="L135" i="16" s="1"/>
  <c r="O135" i="16" s="1"/>
  <c r="P136" i="16"/>
  <c r="O136" i="16"/>
  <c r="O133" i="16"/>
  <c r="N133" i="16"/>
  <c r="M133" i="16"/>
  <c r="P133" i="16" s="1"/>
  <c r="L133" i="16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N120" i="16"/>
  <c r="M120" i="16"/>
  <c r="P120" i="16" s="1"/>
  <c r="L120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I98" i="16"/>
  <c r="K98" i="16" s="1"/>
  <c r="N96" i="16"/>
  <c r="N94" i="16" s="1"/>
  <c r="M96" i="16"/>
  <c r="M94" i="16" s="1"/>
  <c r="P94" i="16" s="1"/>
  <c r="L96" i="16"/>
  <c r="P95" i="16"/>
  <c r="O95" i="16"/>
  <c r="N93" i="16"/>
  <c r="N91" i="16" s="1"/>
  <c r="M93" i="16"/>
  <c r="L93" i="16"/>
  <c r="P92" i="16"/>
  <c r="O92" i="16"/>
  <c r="O89" i="16"/>
  <c r="N89" i="16"/>
  <c r="M89" i="16"/>
  <c r="P89" i="16" s="1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P73" i="16"/>
  <c r="O73" i="16"/>
  <c r="N71" i="16"/>
  <c r="M71" i="16"/>
  <c r="M69" i="16" s="1"/>
  <c r="P69" i="16" s="1"/>
  <c r="L71" i="16"/>
  <c r="O71" i="16" s="1"/>
  <c r="P70" i="16"/>
  <c r="O70" i="16"/>
  <c r="P67" i="16"/>
  <c r="N67" i="16"/>
  <c r="M67" i="16"/>
  <c r="L67" i="16"/>
  <c r="O67" i="16" s="1"/>
  <c r="J64" i="16"/>
  <c r="N61" i="16"/>
  <c r="N59" i="16" s="1"/>
  <c r="M61" i="16"/>
  <c r="L61" i="16"/>
  <c r="P60" i="16"/>
  <c r="O60" i="16"/>
  <c r="N58" i="16"/>
  <c r="M58" i="16"/>
  <c r="L58" i="16"/>
  <c r="P57" i="16"/>
  <c r="O57" i="16"/>
  <c r="O54" i="16"/>
  <c r="N54" i="16"/>
  <c r="M54" i="16"/>
  <c r="L54" i="16"/>
  <c r="N49" i="16"/>
  <c r="M49" i="16"/>
  <c r="L49" i="16"/>
  <c r="O49" i="16" s="1"/>
  <c r="P48" i="16"/>
  <c r="O48" i="16"/>
  <c r="N46" i="16"/>
  <c r="N44" i="16" s="1"/>
  <c r="M46" i="16"/>
  <c r="M44" i="16" s="1"/>
  <c r="L46" i="16"/>
  <c r="L44" i="16" s="1"/>
  <c r="P45" i="16"/>
  <c r="O45" i="16"/>
  <c r="P42" i="16"/>
  <c r="N42" i="16"/>
  <c r="M42" i="16"/>
  <c r="L42" i="16"/>
  <c r="O42" i="16" s="1"/>
  <c r="N36" i="16"/>
  <c r="M36" i="16"/>
  <c r="P36" i="16" s="1"/>
  <c r="P35" i="16"/>
  <c r="N35" i="16"/>
  <c r="N34" i="16" s="1"/>
  <c r="M35" i="16"/>
  <c r="L35" i="16"/>
  <c r="M34" i="16"/>
  <c r="P34" i="16" s="1"/>
  <c r="N33" i="16"/>
  <c r="N30" i="16" s="1"/>
  <c r="O32" i="16"/>
  <c r="N32" i="16"/>
  <c r="M32" i="16"/>
  <c r="P32" i="16" s="1"/>
  <c r="L32" i="16"/>
  <c r="N31" i="16"/>
  <c r="N29" i="16"/>
  <c r="N28" i="16" s="1"/>
  <c r="L29" i="16"/>
  <c r="O25" i="16"/>
  <c r="N25" i="16"/>
  <c r="M25" i="16"/>
  <c r="P25" i="16" s="1"/>
  <c r="L25" i="16"/>
  <c r="P22" i="16"/>
  <c r="N22" i="16"/>
  <c r="N19" i="16" s="1"/>
  <c r="M22" i="16"/>
  <c r="L22" i="16"/>
  <c r="M19" i="16"/>
  <c r="P19" i="16" s="1"/>
  <c r="N15" i="16"/>
  <c r="L15" i="16"/>
  <c r="M12" i="16"/>
  <c r="P12" i="16" s="1"/>
  <c r="L526" i="16" l="1"/>
  <c r="O526" i="16" s="1"/>
  <c r="L446" i="19"/>
  <c r="L555" i="17"/>
  <c r="O555" i="17" s="1"/>
  <c r="I654" i="18"/>
  <c r="K654" i="18" s="1"/>
  <c r="L555" i="16"/>
  <c r="O555" i="16" s="1"/>
  <c r="N300" i="21"/>
  <c r="N298" i="21" s="1"/>
  <c r="I522" i="22"/>
  <c r="K522" i="22" s="1"/>
  <c r="K828" i="22"/>
  <c r="L230" i="22"/>
  <c r="N300" i="22"/>
  <c r="N298" i="22" s="1"/>
  <c r="L533" i="20"/>
  <c r="O533" i="20" s="1"/>
  <c r="L788" i="20"/>
  <c r="O788" i="20" s="1"/>
  <c r="N68" i="22"/>
  <c r="N66" i="22" s="1"/>
  <c r="N90" i="21"/>
  <c r="N88" i="21" s="1"/>
  <c r="L134" i="21"/>
  <c r="L132" i="21" s="1"/>
  <c r="O132" i="21" s="1"/>
  <c r="L43" i="22"/>
  <c r="L41" i="22" s="1"/>
  <c r="M59" i="22"/>
  <c r="P59" i="22" s="1"/>
  <c r="I297" i="21"/>
  <c r="K297" i="21" s="1"/>
  <c r="K824" i="21"/>
  <c r="N134" i="21"/>
  <c r="N132" i="21" s="1"/>
  <c r="M183" i="21"/>
  <c r="M181" i="21" s="1"/>
  <c r="N404" i="21"/>
  <c r="N402" i="21" s="1"/>
  <c r="K699" i="22"/>
  <c r="N55" i="21"/>
  <c r="N53" i="21" s="1"/>
  <c r="M263" i="22"/>
  <c r="M261" i="22" s="1"/>
  <c r="L229" i="22"/>
  <c r="L231" i="22"/>
  <c r="N183" i="21"/>
  <c r="N181" i="21" s="1"/>
  <c r="L167" i="22"/>
  <c r="O167" i="22" s="1"/>
  <c r="L526" i="19"/>
  <c r="O526" i="19" s="1"/>
  <c r="N151" i="20"/>
  <c r="N149" i="20" s="1"/>
  <c r="N90" i="22"/>
  <c r="N88" i="22" s="1"/>
  <c r="I148" i="22"/>
  <c r="K148" i="22" s="1"/>
  <c r="N183" i="22"/>
  <c r="N181" i="22" s="1"/>
  <c r="I276" i="22"/>
  <c r="K276" i="22" s="1"/>
  <c r="L639" i="22"/>
  <c r="O639" i="22" s="1"/>
  <c r="I86" i="20"/>
  <c r="K86" i="20" s="1"/>
  <c r="I276" i="20"/>
  <c r="K276" i="20" s="1"/>
  <c r="M122" i="22"/>
  <c r="P122" i="22" s="1"/>
  <c r="M125" i="22"/>
  <c r="P125" i="22" s="1"/>
  <c r="L454" i="22"/>
  <c r="O454" i="22" s="1"/>
  <c r="K826" i="22"/>
  <c r="L301" i="22"/>
  <c r="O301" i="22" s="1"/>
  <c r="L36" i="22"/>
  <c r="O36" i="22" s="1"/>
  <c r="N391" i="21"/>
  <c r="N389" i="21" s="1"/>
  <c r="I248" i="22"/>
  <c r="K248" i="22" s="1"/>
  <c r="N347" i="22"/>
  <c r="N345" i="22" s="1"/>
  <c r="L631" i="22"/>
  <c r="O631" i="22" s="1"/>
  <c r="K720" i="21"/>
  <c r="K822" i="21"/>
  <c r="K825" i="21"/>
  <c r="K828" i="21"/>
  <c r="P93" i="22"/>
  <c r="J327" i="22"/>
  <c r="K327" i="22" s="1"/>
  <c r="N279" i="20"/>
  <c r="N277" i="20" s="1"/>
  <c r="L183" i="21"/>
  <c r="L181" i="21" s="1"/>
  <c r="N23" i="22"/>
  <c r="N13" i="22" s="1"/>
  <c r="L68" i="22"/>
  <c r="O68" i="22" s="1"/>
  <c r="L183" i="22"/>
  <c r="L181" i="22" s="1"/>
  <c r="L228" i="22"/>
  <c r="I364" i="22"/>
  <c r="K364" i="22" s="1"/>
  <c r="L525" i="22"/>
  <c r="O525" i="22" s="1"/>
  <c r="L687" i="22"/>
  <c r="L685" i="22" s="1"/>
  <c r="N392" i="21"/>
  <c r="M43" i="22"/>
  <c r="M41" i="22" s="1"/>
  <c r="N151" i="22"/>
  <c r="N149" i="22" s="1"/>
  <c r="L446" i="22"/>
  <c r="O446" i="22" s="1"/>
  <c r="M318" i="22"/>
  <c r="P318" i="22" s="1"/>
  <c r="M321" i="22"/>
  <c r="P321" i="22" s="1"/>
  <c r="K826" i="21"/>
  <c r="L391" i="22"/>
  <c r="O391" i="22" s="1"/>
  <c r="K204" i="20"/>
  <c r="K338" i="21"/>
  <c r="M404" i="21"/>
  <c r="P404" i="21" s="1"/>
  <c r="M183" i="22"/>
  <c r="M181" i="22" s="1"/>
  <c r="K271" i="22"/>
  <c r="K288" i="22"/>
  <c r="N167" i="21"/>
  <c r="N165" i="21" s="1"/>
  <c r="M408" i="21"/>
  <c r="P408" i="21" s="1"/>
  <c r="M449" i="21"/>
  <c r="M447" i="21" s="1"/>
  <c r="P447" i="21" s="1"/>
  <c r="J722" i="21"/>
  <c r="K722" i="21" s="1"/>
  <c r="P186" i="22"/>
  <c r="N330" i="22"/>
  <c r="N328" i="22" s="1"/>
  <c r="L392" i="22"/>
  <c r="O392" i="22" s="1"/>
  <c r="N404" i="22"/>
  <c r="N402" i="22" s="1"/>
  <c r="I628" i="22"/>
  <c r="K628" i="22" s="1"/>
  <c r="J721" i="20"/>
  <c r="K721" i="20" s="1"/>
  <c r="I86" i="21"/>
  <c r="K86" i="21" s="1"/>
  <c r="I112" i="21"/>
  <c r="K112" i="21" s="1"/>
  <c r="I314" i="21"/>
  <c r="K314" i="21" s="1"/>
  <c r="P58" i="22"/>
  <c r="L168" i="22"/>
  <c r="O168" i="22" s="1"/>
  <c r="I190" i="22"/>
  <c r="K190" i="22" s="1"/>
  <c r="L477" i="22"/>
  <c r="O477" i="22" s="1"/>
  <c r="O690" i="22"/>
  <c r="N347" i="21"/>
  <c r="N345" i="21" s="1"/>
  <c r="M392" i="21"/>
  <c r="P392" i="21" s="1"/>
  <c r="L631" i="21"/>
  <c r="O631" i="21" s="1"/>
  <c r="N55" i="22"/>
  <c r="N53" i="22" s="1"/>
  <c r="L171" i="22"/>
  <c r="O171" i="22" s="1"/>
  <c r="O353" i="22"/>
  <c r="L447" i="22"/>
  <c r="O447" i="22" s="1"/>
  <c r="I364" i="21"/>
  <c r="K379" i="21"/>
  <c r="M549" i="21"/>
  <c r="M546" i="21" s="1"/>
  <c r="M544" i="21" s="1"/>
  <c r="K561" i="21"/>
  <c r="L788" i="21"/>
  <c r="O788" i="21" s="1"/>
  <c r="L55" i="22"/>
  <c r="N121" i="22"/>
  <c r="N119" i="22" s="1"/>
  <c r="L134" i="22"/>
  <c r="O134" i="22" s="1"/>
  <c r="L217" i="22"/>
  <c r="O217" i="22" s="1"/>
  <c r="P266" i="22"/>
  <c r="P351" i="22"/>
  <c r="O528" i="22"/>
  <c r="K673" i="22"/>
  <c r="K827" i="22"/>
  <c r="M43" i="21"/>
  <c r="M41" i="21" s="1"/>
  <c r="N43" i="22"/>
  <c r="M68" i="22"/>
  <c r="N122" i="22"/>
  <c r="M134" i="22"/>
  <c r="M155" i="22"/>
  <c r="P155" i="22" s="1"/>
  <c r="L187" i="22"/>
  <c r="O187" i="22" s="1"/>
  <c r="L279" i="22"/>
  <c r="I314" i="22"/>
  <c r="K314" i="22" s="1"/>
  <c r="L546" i="22"/>
  <c r="M549" i="22"/>
  <c r="P549" i="22" s="1"/>
  <c r="L789" i="22"/>
  <c r="O789" i="22" s="1"/>
  <c r="L228" i="19"/>
  <c r="M317" i="20"/>
  <c r="P317" i="20" s="1"/>
  <c r="N43" i="21"/>
  <c r="N41" i="21" s="1"/>
  <c r="N44" i="22"/>
  <c r="P44" i="22" s="1"/>
  <c r="M47" i="22"/>
  <c r="P47" i="22" s="1"/>
  <c r="N56" i="22"/>
  <c r="O56" i="22" s="1"/>
  <c r="M69" i="22"/>
  <c r="P69" i="22" s="1"/>
  <c r="M72" i="22"/>
  <c r="P72" i="22" s="1"/>
  <c r="L94" i="22"/>
  <c r="O94" i="22" s="1"/>
  <c r="M135" i="22"/>
  <c r="P135" i="22" s="1"/>
  <c r="M138" i="22"/>
  <c r="P138" i="22" s="1"/>
  <c r="J143" i="22"/>
  <c r="J131" i="22" s="1"/>
  <c r="M187" i="22"/>
  <c r="P187" i="22" s="1"/>
  <c r="L263" i="22"/>
  <c r="L261" i="22" s="1"/>
  <c r="M279" i="22"/>
  <c r="P279" i="22" s="1"/>
  <c r="L304" i="22"/>
  <c r="O304" i="22" s="1"/>
  <c r="M330" i="22"/>
  <c r="M328" i="22" s="1"/>
  <c r="L351" i="22"/>
  <c r="O351" i="22" s="1"/>
  <c r="K365" i="22"/>
  <c r="M405" i="22"/>
  <c r="P405" i="22" s="1"/>
  <c r="O791" i="22"/>
  <c r="K800" i="22"/>
  <c r="P333" i="20"/>
  <c r="M26" i="22"/>
  <c r="O127" i="22"/>
  <c r="M167" i="22"/>
  <c r="P167" i="22" s="1"/>
  <c r="O186" i="22"/>
  <c r="O189" i="22"/>
  <c r="M280" i="22"/>
  <c r="P280" i="22" s="1"/>
  <c r="M283" i="22"/>
  <c r="P283" i="22" s="1"/>
  <c r="L408" i="22"/>
  <c r="O408" i="22" s="1"/>
  <c r="L33" i="22"/>
  <c r="O33" i="22" s="1"/>
  <c r="L555" i="22"/>
  <c r="O555" i="22" s="1"/>
  <c r="K725" i="22"/>
  <c r="O61" i="22"/>
  <c r="P184" i="22"/>
  <c r="I197" i="22"/>
  <c r="K197" i="22" s="1"/>
  <c r="I216" i="22"/>
  <c r="K216" i="22" s="1"/>
  <c r="I233" i="22"/>
  <c r="K233" i="22" s="1"/>
  <c r="M267" i="22"/>
  <c r="P267" i="22" s="1"/>
  <c r="L300" i="22"/>
  <c r="K338" i="22"/>
  <c r="M408" i="22"/>
  <c r="P408" i="22" s="1"/>
  <c r="I442" i="22"/>
  <c r="K442" i="22" s="1"/>
  <c r="K708" i="22"/>
  <c r="L217" i="20"/>
  <c r="O217" i="20" s="1"/>
  <c r="L238" i="21"/>
  <c r="O238" i="21" s="1"/>
  <c r="L330" i="21"/>
  <c r="L328" i="21" s="1"/>
  <c r="K576" i="21"/>
  <c r="L90" i="22"/>
  <c r="L121" i="22"/>
  <c r="O121" i="22" s="1"/>
  <c r="I130" i="22"/>
  <c r="K130" i="22" s="1"/>
  <c r="M151" i="22"/>
  <c r="P151" i="22" s="1"/>
  <c r="N167" i="22"/>
  <c r="N165" i="22" s="1"/>
  <c r="L209" i="22"/>
  <c r="O209" i="22" s="1"/>
  <c r="M300" i="22"/>
  <c r="P300" i="22" s="1"/>
  <c r="L347" i="22"/>
  <c r="M392" i="22"/>
  <c r="P392" i="22" s="1"/>
  <c r="M395" i="22"/>
  <c r="P395" i="22" s="1"/>
  <c r="K723" i="22"/>
  <c r="J721" i="22"/>
  <c r="K721" i="22" s="1"/>
  <c r="K237" i="22"/>
  <c r="N134" i="22"/>
  <c r="N132" i="22" s="1"/>
  <c r="P331" i="22"/>
  <c r="M134" i="21"/>
  <c r="M132" i="21" s="1"/>
  <c r="P132" i="21" s="1"/>
  <c r="M279" i="21"/>
  <c r="M277" i="21" s="1"/>
  <c r="K729" i="21"/>
  <c r="N26" i="22"/>
  <c r="N16" i="22" s="1"/>
  <c r="N47" i="22"/>
  <c r="N69" i="22"/>
  <c r="M152" i="22"/>
  <c r="P152" i="22" s="1"/>
  <c r="L249" i="22"/>
  <c r="O249" i="22" s="1"/>
  <c r="O264" i="22"/>
  <c r="I275" i="22"/>
  <c r="K275" i="22" s="1"/>
  <c r="O323" i="22"/>
  <c r="N348" i="22"/>
  <c r="O348" i="22" s="1"/>
  <c r="M391" i="22"/>
  <c r="P391" i="22" s="1"/>
  <c r="L405" i="22"/>
  <c r="O405" i="22" s="1"/>
  <c r="L421" i="22"/>
  <c r="L419" i="22" s="1"/>
  <c r="O419" i="22" s="1"/>
  <c r="L429" i="22"/>
  <c r="O429" i="22" s="1"/>
  <c r="O431" i="22"/>
  <c r="K462" i="22"/>
  <c r="L547" i="22"/>
  <c r="O547" i="22" s="1"/>
  <c r="I654" i="22"/>
  <c r="K654" i="22" s="1"/>
  <c r="M660" i="22"/>
  <c r="K669" i="22"/>
  <c r="L786" i="22"/>
  <c r="O786" i="22" s="1"/>
  <c r="K823" i="22"/>
  <c r="M56" i="22"/>
  <c r="N279" i="22"/>
  <c r="N277" i="22" s="1"/>
  <c r="L229" i="21"/>
  <c r="M55" i="22"/>
  <c r="O58" i="22"/>
  <c r="L91" i="22"/>
  <c r="O91" i="22" s="1"/>
  <c r="O93" i="22"/>
  <c r="K98" i="22"/>
  <c r="M121" i="22"/>
  <c r="O124" i="22"/>
  <c r="N152" i="22"/>
  <c r="P154" i="22"/>
  <c r="L184" i="22"/>
  <c r="O184" i="22" s="1"/>
  <c r="K244" i="22"/>
  <c r="N263" i="22"/>
  <c r="N261" i="22" s="1"/>
  <c r="L317" i="22"/>
  <c r="L334" i="22"/>
  <c r="O334" i="22" s="1"/>
  <c r="N391" i="22"/>
  <c r="N389" i="22" s="1"/>
  <c r="I434" i="22"/>
  <c r="I418" i="22" s="1"/>
  <c r="K418" i="22" s="1"/>
  <c r="O472" i="22"/>
  <c r="L658" i="22"/>
  <c r="O658" i="22" s="1"/>
  <c r="K700" i="22"/>
  <c r="K824" i="22"/>
  <c r="I434" i="20"/>
  <c r="K434" i="20" s="1"/>
  <c r="P157" i="21"/>
  <c r="M167" i="21"/>
  <c r="M165" i="21" s="1"/>
  <c r="M330" i="21"/>
  <c r="M328" i="21" s="1"/>
  <c r="L23" i="22"/>
  <c r="L151" i="22"/>
  <c r="O151" i="22" s="1"/>
  <c r="P189" i="22"/>
  <c r="I208" i="22"/>
  <c r="K208" i="22" s="1"/>
  <c r="L238" i="22"/>
  <c r="O238" i="22" s="1"/>
  <c r="M264" i="22"/>
  <c r="P264" i="22" s="1"/>
  <c r="M301" i="22"/>
  <c r="P301" i="22" s="1"/>
  <c r="P306" i="22"/>
  <c r="M317" i="22"/>
  <c r="P317" i="22" s="1"/>
  <c r="I433" i="22"/>
  <c r="L469" i="22"/>
  <c r="J537" i="22"/>
  <c r="J522" i="22" s="1"/>
  <c r="L121" i="21"/>
  <c r="L119" i="21" s="1"/>
  <c r="O119" i="21" s="1"/>
  <c r="L167" i="21"/>
  <c r="L165" i="21" s="1"/>
  <c r="K255" i="21"/>
  <c r="P333" i="21"/>
  <c r="P46" i="22"/>
  <c r="L198" i="22"/>
  <c r="O198" i="22" s="1"/>
  <c r="N317" i="22"/>
  <c r="N315" i="22" s="1"/>
  <c r="M347" i="22"/>
  <c r="O350" i="22"/>
  <c r="L404" i="22"/>
  <c r="J433" i="22"/>
  <c r="J417" i="22" s="1"/>
  <c r="L657" i="22"/>
  <c r="O657" i="22" s="1"/>
  <c r="I364" i="20"/>
  <c r="K364" i="20" s="1"/>
  <c r="L217" i="21"/>
  <c r="O217" i="21" s="1"/>
  <c r="L26" i="22"/>
  <c r="M90" i="22"/>
  <c r="K99" i="22"/>
  <c r="I112" i="22"/>
  <c r="K112" i="22" s="1"/>
  <c r="K176" i="22"/>
  <c r="I297" i="22"/>
  <c r="K297" i="22" s="1"/>
  <c r="L330" i="22"/>
  <c r="L328" i="22" s="1"/>
  <c r="O331" i="22"/>
  <c r="K340" i="22"/>
  <c r="L395" i="22"/>
  <c r="O395" i="22" s="1"/>
  <c r="M404" i="22"/>
  <c r="P404" i="22" s="1"/>
  <c r="I559" i="22"/>
  <c r="K825" i="22"/>
  <c r="I164" i="22"/>
  <c r="K164" i="22" s="1"/>
  <c r="K174" i="22"/>
  <c r="P351" i="21"/>
  <c r="K359" i="21"/>
  <c r="L15" i="22"/>
  <c r="M23" i="22"/>
  <c r="M21" i="22" s="1"/>
  <c r="L29" i="22"/>
  <c r="L44" i="22"/>
  <c r="L47" i="22"/>
  <c r="O47" i="22" s="1"/>
  <c r="L69" i="22"/>
  <c r="O69" i="22" s="1"/>
  <c r="L72" i="22"/>
  <c r="O72" i="22" s="1"/>
  <c r="I76" i="22"/>
  <c r="M91" i="22"/>
  <c r="P91" i="22" s="1"/>
  <c r="M94" i="22"/>
  <c r="P94" i="22" s="1"/>
  <c r="L135" i="22"/>
  <c r="O135" i="22" s="1"/>
  <c r="L138" i="22"/>
  <c r="O138" i="22" s="1"/>
  <c r="I143" i="22"/>
  <c r="M168" i="22"/>
  <c r="P168" i="22" s="1"/>
  <c r="M171" i="22"/>
  <c r="P171" i="22" s="1"/>
  <c r="M138" i="21"/>
  <c r="P138" i="21" s="1"/>
  <c r="P25" i="22"/>
  <c r="O154" i="22"/>
  <c r="O157" i="22"/>
  <c r="J364" i="22"/>
  <c r="N737" i="22"/>
  <c r="P140" i="21"/>
  <c r="K287" i="21"/>
  <c r="L317" i="21"/>
  <c r="O317" i="21" s="1"/>
  <c r="M317" i="21"/>
  <c r="P317" i="21" s="1"/>
  <c r="L334" i="21"/>
  <c r="O334" i="21" s="1"/>
  <c r="K620" i="21"/>
  <c r="M34" i="22"/>
  <c r="P34" i="22" s="1"/>
  <c r="M687" i="22"/>
  <c r="M688" i="22"/>
  <c r="P690" i="22"/>
  <c r="P320" i="20"/>
  <c r="L228" i="21"/>
  <c r="L231" i="21"/>
  <c r="I77" i="22"/>
  <c r="M165" i="22"/>
  <c r="P165" i="22" s="1"/>
  <c r="K224" i="20"/>
  <c r="L321" i="20"/>
  <c r="O321" i="20" s="1"/>
  <c r="L391" i="20"/>
  <c r="O391" i="20" s="1"/>
  <c r="N68" i="21"/>
  <c r="N66" i="21" s="1"/>
  <c r="L72" i="21"/>
  <c r="O72" i="21" s="1"/>
  <c r="L36" i="21"/>
  <c r="O36" i="21" s="1"/>
  <c r="M19" i="22"/>
  <c r="O46" i="22"/>
  <c r="M421" i="22"/>
  <c r="M422" i="22"/>
  <c r="P424" i="22"/>
  <c r="P44" i="21"/>
  <c r="I76" i="21"/>
  <c r="I64" i="21" s="1"/>
  <c r="K64" i="21" s="1"/>
  <c r="N317" i="21"/>
  <c r="N315" i="21" s="1"/>
  <c r="N12" i="22"/>
  <c r="N421" i="22"/>
  <c r="N419" i="22" s="1"/>
  <c r="N422" i="22"/>
  <c r="P316" i="22"/>
  <c r="L318" i="22"/>
  <c r="O318" i="22" s="1"/>
  <c r="O333" i="22"/>
  <c r="O424" i="22"/>
  <c r="L502" i="22"/>
  <c r="O502" i="22" s="1"/>
  <c r="N504" i="22"/>
  <c r="N502" i="22" s="1"/>
  <c r="O524" i="22"/>
  <c r="L533" i="22"/>
  <c r="O533" i="22" s="1"/>
  <c r="O634" i="22"/>
  <c r="N687" i="22"/>
  <c r="N685" i="22" s="1"/>
  <c r="L737" i="22"/>
  <c r="O737" i="22" s="1"/>
  <c r="N739" i="22"/>
  <c r="L754" i="22"/>
  <c r="O754" i="22" s="1"/>
  <c r="N756" i="22"/>
  <c r="N754" i="22" s="1"/>
  <c r="L770" i="22"/>
  <c r="O770" i="22" s="1"/>
  <c r="N772" i="22"/>
  <c r="N770" i="22" s="1"/>
  <c r="O282" i="22"/>
  <c r="O285" i="22"/>
  <c r="O329" i="22"/>
  <c r="P333" i="22"/>
  <c r="P336" i="22"/>
  <c r="O346" i="22"/>
  <c r="P350" i="22"/>
  <c r="P353" i="22"/>
  <c r="O390" i="22"/>
  <c r="K438" i="22"/>
  <c r="M449" i="22"/>
  <c r="K593" i="22"/>
  <c r="M629" i="22"/>
  <c r="P629" i="22" s="1"/>
  <c r="K675" i="22"/>
  <c r="O266" i="22"/>
  <c r="O269" i="22"/>
  <c r="L422" i="22"/>
  <c r="O422" i="22" s="1"/>
  <c r="K538" i="22"/>
  <c r="M786" i="22"/>
  <c r="P786" i="22" s="1"/>
  <c r="M805" i="22"/>
  <c r="P805" i="22" s="1"/>
  <c r="K672" i="22"/>
  <c r="L688" i="22"/>
  <c r="O688" i="22" s="1"/>
  <c r="J722" i="22"/>
  <c r="K722" i="22" s="1"/>
  <c r="N688" i="22"/>
  <c r="L55" i="20"/>
  <c r="L53" i="20" s="1"/>
  <c r="P69" i="21"/>
  <c r="M90" i="21"/>
  <c r="M88" i="21" s="1"/>
  <c r="M122" i="21"/>
  <c r="P122" i="21" s="1"/>
  <c r="N263" i="21"/>
  <c r="N261" i="21" s="1"/>
  <c r="O353" i="21"/>
  <c r="M424" i="21"/>
  <c r="M421" i="21" s="1"/>
  <c r="P421" i="21" s="1"/>
  <c r="I433" i="21"/>
  <c r="I417" i="21" s="1"/>
  <c r="M472" i="21"/>
  <c r="P472" i="21" s="1"/>
  <c r="K537" i="21"/>
  <c r="K728" i="21"/>
  <c r="O333" i="19"/>
  <c r="I260" i="20"/>
  <c r="K260" i="20" s="1"/>
  <c r="L47" i="21"/>
  <c r="O47" i="21" s="1"/>
  <c r="N26" i="21"/>
  <c r="N24" i="21" s="1"/>
  <c r="M55" i="21"/>
  <c r="M53" i="21" s="1"/>
  <c r="O124" i="21"/>
  <c r="J143" i="21"/>
  <c r="J131" i="21" s="1"/>
  <c r="L249" i="21"/>
  <c r="O249" i="21" s="1"/>
  <c r="L263" i="21"/>
  <c r="L261" i="21" s="1"/>
  <c r="M280" i="21"/>
  <c r="L300" i="21"/>
  <c r="L298" i="21" s="1"/>
  <c r="O331" i="21"/>
  <c r="J327" i="21"/>
  <c r="K327" i="21" s="1"/>
  <c r="K362" i="21"/>
  <c r="K385" i="21"/>
  <c r="L33" i="21"/>
  <c r="K145" i="21"/>
  <c r="I260" i="21"/>
  <c r="K260" i="21" s="1"/>
  <c r="P331" i="21"/>
  <c r="K369" i="21"/>
  <c r="O470" i="21"/>
  <c r="I275" i="18"/>
  <c r="K275" i="18" s="1"/>
  <c r="O170" i="20"/>
  <c r="N151" i="21"/>
  <c r="N149" i="21" s="1"/>
  <c r="K340" i="21"/>
  <c r="P170" i="20"/>
  <c r="K822" i="20"/>
  <c r="K825" i="20"/>
  <c r="K828" i="20"/>
  <c r="K647" i="21"/>
  <c r="K823" i="21"/>
  <c r="N68" i="20"/>
  <c r="N66" i="20" s="1"/>
  <c r="N69" i="20"/>
  <c r="L151" i="20"/>
  <c r="O151" i="20" s="1"/>
  <c r="L152" i="20"/>
  <c r="O152" i="20" s="1"/>
  <c r="I174" i="20"/>
  <c r="I164" i="20" s="1"/>
  <c r="K164" i="20" s="1"/>
  <c r="K176" i="20"/>
  <c r="L68" i="21"/>
  <c r="L66" i="21" s="1"/>
  <c r="O71" i="21"/>
  <c r="L69" i="21"/>
  <c r="O69" i="21" s="1"/>
  <c r="P127" i="21"/>
  <c r="M121" i="21"/>
  <c r="M125" i="21"/>
  <c r="P125" i="21" s="1"/>
  <c r="L283" i="21"/>
  <c r="O283" i="21" s="1"/>
  <c r="O285" i="21"/>
  <c r="L279" i="21"/>
  <c r="L55" i="21"/>
  <c r="M264" i="21"/>
  <c r="M263" i="21"/>
  <c r="M261" i="21" s="1"/>
  <c r="L395" i="21"/>
  <c r="O395" i="21" s="1"/>
  <c r="L391" i="21"/>
  <c r="L389" i="21" s="1"/>
  <c r="O389" i="21" s="1"/>
  <c r="N91" i="21"/>
  <c r="P91" i="21" s="1"/>
  <c r="O93" i="21"/>
  <c r="K224" i="21"/>
  <c r="I216" i="21"/>
  <c r="K216" i="21" s="1"/>
  <c r="I434" i="21"/>
  <c r="I418" i="21" s="1"/>
  <c r="K418" i="21" s="1"/>
  <c r="K440" i="21"/>
  <c r="M267" i="20"/>
  <c r="P267" i="20" s="1"/>
  <c r="P269" i="20"/>
  <c r="M151" i="21"/>
  <c r="M149" i="21" s="1"/>
  <c r="M152" i="21"/>
  <c r="P152" i="21" s="1"/>
  <c r="M23" i="21"/>
  <c r="M21" i="21" s="1"/>
  <c r="N280" i="21"/>
  <c r="O280" i="21" s="1"/>
  <c r="N279" i="21"/>
  <c r="O282" i="21"/>
  <c r="N334" i="21"/>
  <c r="N330" i="21"/>
  <c r="N328" i="21" s="1"/>
  <c r="J433" i="21"/>
  <c r="J417" i="21" s="1"/>
  <c r="K437" i="21"/>
  <c r="L526" i="20"/>
  <c r="O526" i="20" s="1"/>
  <c r="O528" i="20"/>
  <c r="K99" i="21"/>
  <c r="I87" i="21"/>
  <c r="K87" i="21" s="1"/>
  <c r="P323" i="21"/>
  <c r="M321" i="21"/>
  <c r="P321" i="21" s="1"/>
  <c r="J721" i="21"/>
  <c r="K721" i="21" s="1"/>
  <c r="K325" i="20"/>
  <c r="I314" i="20"/>
  <c r="K314" i="20" s="1"/>
  <c r="L59" i="21"/>
  <c r="L26" i="21"/>
  <c r="L94" i="21"/>
  <c r="O94" i="21" s="1"/>
  <c r="L90" i="21"/>
  <c r="L88" i="21" s="1"/>
  <c r="O96" i="21"/>
  <c r="I148" i="21"/>
  <c r="K148" i="21" s="1"/>
  <c r="K159" i="21"/>
  <c r="I208" i="21"/>
  <c r="K208" i="21" s="1"/>
  <c r="K215" i="21"/>
  <c r="O269" i="21"/>
  <c r="L267" i="21"/>
  <c r="O267" i="21" s="1"/>
  <c r="M300" i="21"/>
  <c r="M298" i="21" s="1"/>
  <c r="P320" i="21"/>
  <c r="M318" i="21"/>
  <c r="P318" i="21" s="1"/>
  <c r="P350" i="21"/>
  <c r="M348" i="21"/>
  <c r="O657" i="21"/>
  <c r="L655" i="21"/>
  <c r="O655" i="21" s="1"/>
  <c r="L300" i="17"/>
  <c r="L298" i="17" s="1"/>
  <c r="L263" i="19"/>
  <c r="L261" i="19" s="1"/>
  <c r="N55" i="20"/>
  <c r="N53" i="20" s="1"/>
  <c r="M90" i="20"/>
  <c r="M88" i="20" s="1"/>
  <c r="N134" i="20"/>
  <c r="N132" i="20" s="1"/>
  <c r="N300" i="20"/>
  <c r="N298" i="20" s="1"/>
  <c r="L23" i="21"/>
  <c r="I143" i="21"/>
  <c r="L304" i="21"/>
  <c r="O304" i="21" s="1"/>
  <c r="O549" i="21"/>
  <c r="K577" i="21"/>
  <c r="K649" i="21"/>
  <c r="N263" i="20"/>
  <c r="N261" i="20" s="1"/>
  <c r="P58" i="21"/>
  <c r="P61" i="21"/>
  <c r="M94" i="21"/>
  <c r="P94" i="21" s="1"/>
  <c r="O127" i="21"/>
  <c r="O154" i="21"/>
  <c r="L209" i="21"/>
  <c r="O209" i="21" s="1"/>
  <c r="K244" i="21"/>
  <c r="M283" i="21"/>
  <c r="P283" i="21" s="1"/>
  <c r="J288" i="21"/>
  <c r="J275" i="21" s="1"/>
  <c r="K275" i="21" s="1"/>
  <c r="P336" i="21"/>
  <c r="N348" i="21"/>
  <c r="O348" i="21" s="1"/>
  <c r="L351" i="21"/>
  <c r="O351" i="21" s="1"/>
  <c r="O535" i="21"/>
  <c r="O557" i="21"/>
  <c r="K569" i="21"/>
  <c r="L121" i="20"/>
  <c r="O121" i="20" s="1"/>
  <c r="O184" i="20"/>
  <c r="L230" i="20"/>
  <c r="M26" i="21"/>
  <c r="L44" i="21"/>
  <c r="O44" i="21" s="1"/>
  <c r="N23" i="21"/>
  <c r="N21" i="21" s="1"/>
  <c r="N121" i="21"/>
  <c r="N119" i="21" s="1"/>
  <c r="M135" i="21"/>
  <c r="P135" i="21" s="1"/>
  <c r="I190" i="21"/>
  <c r="K190" i="21" s="1"/>
  <c r="L198" i="21"/>
  <c r="O198" i="21" s="1"/>
  <c r="M405" i="21"/>
  <c r="P405" i="21" s="1"/>
  <c r="N167" i="19"/>
  <c r="N165" i="19" s="1"/>
  <c r="I77" i="20"/>
  <c r="K77" i="20" s="1"/>
  <c r="L125" i="20"/>
  <c r="O125" i="20" s="1"/>
  <c r="L283" i="20"/>
  <c r="O283" i="20" s="1"/>
  <c r="K700" i="20"/>
  <c r="O46" i="21"/>
  <c r="I77" i="21"/>
  <c r="I65" i="21" s="1"/>
  <c r="K65" i="21" s="1"/>
  <c r="L151" i="21"/>
  <c r="O157" i="21"/>
  <c r="I233" i="21"/>
  <c r="K233" i="21" s="1"/>
  <c r="O333" i="21"/>
  <c r="K355" i="21"/>
  <c r="K378" i="21"/>
  <c r="L525" i="21"/>
  <c r="O525" i="21" s="1"/>
  <c r="K628" i="21"/>
  <c r="K725" i="21"/>
  <c r="K821" i="21"/>
  <c r="K340" i="20"/>
  <c r="L43" i="21"/>
  <c r="M68" i="21"/>
  <c r="P93" i="21"/>
  <c r="L230" i="21"/>
  <c r="K723" i="21"/>
  <c r="K726" i="21"/>
  <c r="K827" i="21"/>
  <c r="I314" i="19"/>
  <c r="K314" i="19" s="1"/>
  <c r="O44" i="20"/>
  <c r="N26" i="20"/>
  <c r="N16" i="20" s="1"/>
  <c r="O124" i="20"/>
  <c r="L135" i="20"/>
  <c r="O135" i="20" s="1"/>
  <c r="P184" i="20"/>
  <c r="L209" i="20"/>
  <c r="O209" i="20" s="1"/>
  <c r="L231" i="20"/>
  <c r="M404" i="20"/>
  <c r="P404" i="20" s="1"/>
  <c r="P407" i="20"/>
  <c r="L230" i="19"/>
  <c r="P74" i="20"/>
  <c r="M91" i="20"/>
  <c r="P91" i="20" s="1"/>
  <c r="M55" i="20"/>
  <c r="M183" i="20"/>
  <c r="M181" i="20" s="1"/>
  <c r="M68" i="17"/>
  <c r="M66" i="17" s="1"/>
  <c r="L47" i="20"/>
  <c r="O47" i="20" s="1"/>
  <c r="N152" i="20"/>
  <c r="N280" i="20"/>
  <c r="P303" i="20"/>
  <c r="P323" i="20"/>
  <c r="N330" i="20"/>
  <c r="N328" i="20" s="1"/>
  <c r="M334" i="20"/>
  <c r="P334" i="20" s="1"/>
  <c r="P410" i="18"/>
  <c r="K381" i="19"/>
  <c r="L90" i="20"/>
  <c r="L88" i="20" s="1"/>
  <c r="I297" i="20"/>
  <c r="K297" i="20" s="1"/>
  <c r="L304" i="17"/>
  <c r="O304" i="17" s="1"/>
  <c r="L404" i="19"/>
  <c r="O404" i="19" s="1"/>
  <c r="I442" i="19"/>
  <c r="K442" i="19" s="1"/>
  <c r="O634" i="20"/>
  <c r="L632" i="20"/>
  <c r="O632" i="20" s="1"/>
  <c r="J722" i="20"/>
  <c r="K722" i="20" s="1"/>
  <c r="N12" i="21"/>
  <c r="N19" i="21"/>
  <c r="O42" i="21"/>
  <c r="P46" i="21"/>
  <c r="P49" i="21"/>
  <c r="N56" i="21"/>
  <c r="P56" i="21" s="1"/>
  <c r="N59" i="21"/>
  <c r="O67" i="21"/>
  <c r="P71" i="21"/>
  <c r="P74" i="21"/>
  <c r="L138" i="21"/>
  <c r="O138" i="21" s="1"/>
  <c r="O140" i="21"/>
  <c r="O168" i="21"/>
  <c r="O184" i="21"/>
  <c r="I226" i="21"/>
  <c r="K226" i="21" s="1"/>
  <c r="K248" i="21"/>
  <c r="P299" i="21"/>
  <c r="K370" i="21"/>
  <c r="N422" i="21"/>
  <c r="O422" i="21" s="1"/>
  <c r="M168" i="21"/>
  <c r="P168" i="21" s="1"/>
  <c r="P170" i="21"/>
  <c r="M171" i="21"/>
  <c r="P171" i="21" s="1"/>
  <c r="P173" i="21"/>
  <c r="M184" i="21"/>
  <c r="P184" i="21" s="1"/>
  <c r="P186" i="21"/>
  <c r="M187" i="21"/>
  <c r="P187" i="21" s="1"/>
  <c r="P189" i="21"/>
  <c r="K723" i="20"/>
  <c r="M9" i="21"/>
  <c r="M15" i="21"/>
  <c r="M29" i="21"/>
  <c r="O58" i="21"/>
  <c r="O61" i="21"/>
  <c r="K79" i="21"/>
  <c r="M347" i="21"/>
  <c r="P353" i="21"/>
  <c r="O407" i="21"/>
  <c r="L404" i="21"/>
  <c r="L405" i="21"/>
  <c r="O405" i="21" s="1"/>
  <c r="M34" i="21"/>
  <c r="P34" i="21" s="1"/>
  <c r="O152" i="21"/>
  <c r="O166" i="21"/>
  <c r="O182" i="21"/>
  <c r="M395" i="21"/>
  <c r="P395" i="21" s="1"/>
  <c r="P397" i="21"/>
  <c r="M391" i="21"/>
  <c r="P391" i="21" s="1"/>
  <c r="P420" i="21"/>
  <c r="L12" i="21"/>
  <c r="L19" i="21"/>
  <c r="L135" i="21"/>
  <c r="O135" i="21" s="1"/>
  <c r="O137" i="21"/>
  <c r="I130" i="21"/>
  <c r="K130" i="21" s="1"/>
  <c r="K146" i="21"/>
  <c r="K174" i="21"/>
  <c r="N264" i="21"/>
  <c r="O264" i="21" s="1"/>
  <c r="O266" i="21"/>
  <c r="L318" i="21"/>
  <c r="O318" i="21" s="1"/>
  <c r="O320" i="21"/>
  <c r="L321" i="21"/>
  <c r="O321" i="21" s="1"/>
  <c r="O323" i="21"/>
  <c r="P262" i="21"/>
  <c r="N301" i="21"/>
  <c r="O301" i="21" s="1"/>
  <c r="O303" i="21"/>
  <c r="O445" i="21"/>
  <c r="P468" i="21"/>
  <c r="P504" i="21"/>
  <c r="M502" i="21"/>
  <c r="P502" i="21" s="1"/>
  <c r="L658" i="21"/>
  <c r="O658" i="21" s="1"/>
  <c r="O660" i="21"/>
  <c r="M660" i="21"/>
  <c r="P771" i="21"/>
  <c r="M770" i="21"/>
  <c r="P770" i="21" s="1"/>
  <c r="P154" i="21"/>
  <c r="P282" i="21"/>
  <c r="O350" i="21"/>
  <c r="I443" i="21"/>
  <c r="K443" i="21" s="1"/>
  <c r="O447" i="21"/>
  <c r="O503" i="21"/>
  <c r="L502" i="21"/>
  <c r="O502" i="21" s="1"/>
  <c r="K593" i="21"/>
  <c r="J592" i="21"/>
  <c r="K592" i="21" s="1"/>
  <c r="P755" i="21"/>
  <c r="M754" i="21"/>
  <c r="P754" i="21" s="1"/>
  <c r="O170" i="21"/>
  <c r="O173" i="21"/>
  <c r="K176" i="21"/>
  <c r="O186" i="21"/>
  <c r="O189" i="21"/>
  <c r="I197" i="21"/>
  <c r="K197" i="21" s="1"/>
  <c r="P266" i="21"/>
  <c r="P269" i="21"/>
  <c r="P303" i="21"/>
  <c r="P306" i="21"/>
  <c r="L347" i="21"/>
  <c r="K381" i="21"/>
  <c r="J374" i="21"/>
  <c r="K374" i="21" s="1"/>
  <c r="P403" i="21"/>
  <c r="O449" i="21"/>
  <c r="N446" i="21"/>
  <c r="N444" i="21" s="1"/>
  <c r="N414" i="21" s="1"/>
  <c r="O456" i="21"/>
  <c r="L454" i="21"/>
  <c r="O454" i="21" s="1"/>
  <c r="L446" i="21"/>
  <c r="L444" i="21" s="1"/>
  <c r="O444" i="21" s="1"/>
  <c r="O524" i="21"/>
  <c r="J537" i="21"/>
  <c r="J522" i="21" s="1"/>
  <c r="O547" i="21"/>
  <c r="K651" i="21"/>
  <c r="P738" i="21"/>
  <c r="M737" i="21"/>
  <c r="P737" i="21" s="1"/>
  <c r="P390" i="21"/>
  <c r="N546" i="21"/>
  <c r="N547" i="21"/>
  <c r="O634" i="21"/>
  <c r="M634" i="21"/>
  <c r="L632" i="21"/>
  <c r="O632" i="21" s="1"/>
  <c r="P656" i="21"/>
  <c r="P686" i="21"/>
  <c r="O787" i="21"/>
  <c r="L408" i="21"/>
  <c r="O408" i="21" s="1"/>
  <c r="L421" i="21"/>
  <c r="O431" i="21"/>
  <c r="L469" i="21"/>
  <c r="O479" i="21"/>
  <c r="N523" i="21"/>
  <c r="N526" i="21"/>
  <c r="N544" i="21"/>
  <c r="K674" i="21"/>
  <c r="I654" i="21"/>
  <c r="K654" i="21" s="1"/>
  <c r="K673" i="21"/>
  <c r="K669" i="21"/>
  <c r="K672" i="21"/>
  <c r="K675" i="21"/>
  <c r="O690" i="21"/>
  <c r="L687" i="21"/>
  <c r="M690" i="21"/>
  <c r="L688" i="21"/>
  <c r="O688" i="21" s="1"/>
  <c r="K800" i="21"/>
  <c r="O806" i="21"/>
  <c r="L805" i="21"/>
  <c r="O805" i="21" s="1"/>
  <c r="K360" i="21"/>
  <c r="K372" i="21"/>
  <c r="J365" i="21"/>
  <c r="I442" i="21"/>
  <c r="K442" i="21" s="1"/>
  <c r="K460" i="21"/>
  <c r="K543" i="21"/>
  <c r="K559" i="21"/>
  <c r="O394" i="21"/>
  <c r="O397" i="21"/>
  <c r="O424" i="21"/>
  <c r="O472" i="21"/>
  <c r="O528" i="21"/>
  <c r="O791" i="21"/>
  <c r="L546" i="21"/>
  <c r="L183" i="16"/>
  <c r="L181" i="16" s="1"/>
  <c r="N134" i="18"/>
  <c r="N132" i="18" s="1"/>
  <c r="L230" i="18"/>
  <c r="N263" i="19"/>
  <c r="N261" i="19" s="1"/>
  <c r="M391" i="19"/>
  <c r="P391" i="19" s="1"/>
  <c r="J721" i="19"/>
  <c r="K721" i="19" s="1"/>
  <c r="M47" i="20"/>
  <c r="P47" i="20" s="1"/>
  <c r="N43" i="20"/>
  <c r="N41" i="20" s="1"/>
  <c r="N56" i="20"/>
  <c r="P56" i="20" s="1"/>
  <c r="N59" i="20"/>
  <c r="L69" i="20"/>
  <c r="O69" i="20" s="1"/>
  <c r="L26" i="20"/>
  <c r="L24" i="20" s="1"/>
  <c r="N301" i="20"/>
  <c r="L317" i="20"/>
  <c r="K338" i="20"/>
  <c r="I233" i="19"/>
  <c r="K233" i="19" s="1"/>
  <c r="L264" i="19"/>
  <c r="P350" i="20"/>
  <c r="L405" i="20"/>
  <c r="O405" i="20" s="1"/>
  <c r="J433" i="20"/>
  <c r="J417" i="20" s="1"/>
  <c r="O472" i="20"/>
  <c r="L525" i="20"/>
  <c r="K647" i="19"/>
  <c r="P71" i="20"/>
  <c r="K79" i="20"/>
  <c r="L318" i="20"/>
  <c r="O318" i="20" s="1"/>
  <c r="N347" i="20"/>
  <c r="N345" i="20" s="1"/>
  <c r="L469" i="20"/>
  <c r="L467" i="20" s="1"/>
  <c r="O467" i="20" s="1"/>
  <c r="I76" i="20"/>
  <c r="I64" i="20" s="1"/>
  <c r="K64" i="20" s="1"/>
  <c r="O91" i="20"/>
  <c r="O154" i="20"/>
  <c r="L168" i="20"/>
  <c r="O168" i="20" s="1"/>
  <c r="J364" i="20"/>
  <c r="N391" i="20"/>
  <c r="N389" i="20" s="1"/>
  <c r="L69" i="19"/>
  <c r="O69" i="19" s="1"/>
  <c r="P407" i="19"/>
  <c r="P44" i="20"/>
  <c r="P46" i="20"/>
  <c r="L238" i="20"/>
  <c r="O238" i="20" s="1"/>
  <c r="M263" i="20"/>
  <c r="M261" i="20" s="1"/>
  <c r="K821" i="20"/>
  <c r="K824" i="20"/>
  <c r="K827" i="20"/>
  <c r="L454" i="20"/>
  <c r="O454" i="20" s="1"/>
  <c r="O456" i="20"/>
  <c r="L546" i="19"/>
  <c r="O546" i="19" s="1"/>
  <c r="O557" i="19"/>
  <c r="N23" i="20"/>
  <c r="N13" i="20" s="1"/>
  <c r="K80" i="20"/>
  <c r="O93" i="20"/>
  <c r="M121" i="20"/>
  <c r="P121" i="20" s="1"/>
  <c r="N135" i="20"/>
  <c r="L138" i="20"/>
  <c r="O138" i="20" s="1"/>
  <c r="K146" i="20"/>
  <c r="M168" i="20"/>
  <c r="P168" i="20" s="1"/>
  <c r="P264" i="20"/>
  <c r="M304" i="20"/>
  <c r="P304" i="20" s="1"/>
  <c r="N351" i="20"/>
  <c r="P351" i="20" s="1"/>
  <c r="N392" i="20"/>
  <c r="M395" i="20"/>
  <c r="P395" i="20" s="1"/>
  <c r="M424" i="20"/>
  <c r="L429" i="20"/>
  <c r="O429" i="20" s="1"/>
  <c r="O431" i="20"/>
  <c r="K537" i="20"/>
  <c r="L330" i="18"/>
  <c r="K224" i="19"/>
  <c r="O323" i="19"/>
  <c r="J374" i="19"/>
  <c r="J364" i="19" s="1"/>
  <c r="L43" i="20"/>
  <c r="L41" i="20" s="1"/>
  <c r="L56" i="20"/>
  <c r="L72" i="20"/>
  <c r="O72" i="20" s="1"/>
  <c r="L94" i="20"/>
  <c r="O94" i="20" s="1"/>
  <c r="I148" i="20"/>
  <c r="K148" i="20" s="1"/>
  <c r="L155" i="20"/>
  <c r="O155" i="20" s="1"/>
  <c r="L229" i="20"/>
  <c r="M300" i="20"/>
  <c r="N317" i="20"/>
  <c r="N315" i="20" s="1"/>
  <c r="M331" i="20"/>
  <c r="P331" i="20" s="1"/>
  <c r="O333" i="20"/>
  <c r="M330" i="20"/>
  <c r="M328" i="20" s="1"/>
  <c r="K365" i="20"/>
  <c r="K592" i="20"/>
  <c r="I86" i="18"/>
  <c r="K86" i="18" s="1"/>
  <c r="I434" i="18"/>
  <c r="K434" i="18" s="1"/>
  <c r="M151" i="19"/>
  <c r="M149" i="19" s="1"/>
  <c r="N317" i="19"/>
  <c r="N315" i="19" s="1"/>
  <c r="N330" i="19"/>
  <c r="N328" i="19" s="1"/>
  <c r="K369" i="19"/>
  <c r="K372" i="19"/>
  <c r="N391" i="19"/>
  <c r="N389" i="19" s="1"/>
  <c r="L36" i="19"/>
  <c r="O36" i="19" s="1"/>
  <c r="L33" i="20"/>
  <c r="L59" i="20"/>
  <c r="O59" i="20" s="1"/>
  <c r="L68" i="20"/>
  <c r="I87" i="20"/>
  <c r="K87" i="20" s="1"/>
  <c r="M94" i="20"/>
  <c r="P94" i="20" s="1"/>
  <c r="O96" i="20"/>
  <c r="L134" i="20"/>
  <c r="O134" i="20" s="1"/>
  <c r="P140" i="20"/>
  <c r="M151" i="20"/>
  <c r="P151" i="20" s="1"/>
  <c r="M171" i="20"/>
  <c r="P171" i="20" s="1"/>
  <c r="M187" i="20"/>
  <c r="P187" i="20" s="1"/>
  <c r="P266" i="20"/>
  <c r="L279" i="20"/>
  <c r="O279" i="20" s="1"/>
  <c r="L300" i="20"/>
  <c r="O300" i="20" s="1"/>
  <c r="L421" i="20"/>
  <c r="L419" i="20" s="1"/>
  <c r="K438" i="20"/>
  <c r="O690" i="20"/>
  <c r="L688" i="20"/>
  <c r="O688" i="20" s="1"/>
  <c r="L687" i="20"/>
  <c r="L685" i="20" s="1"/>
  <c r="O685" i="20" s="1"/>
  <c r="K823" i="20"/>
  <c r="K826" i="20"/>
  <c r="L639" i="17"/>
  <c r="O639" i="17" s="1"/>
  <c r="L788" i="19"/>
  <c r="O788" i="19" s="1"/>
  <c r="I208" i="18"/>
  <c r="K208" i="18" s="1"/>
  <c r="O301" i="19"/>
  <c r="K360" i="19"/>
  <c r="I112" i="20"/>
  <c r="K112" i="20" s="1"/>
  <c r="N121" i="20"/>
  <c r="N119" i="20" s="1"/>
  <c r="M134" i="20"/>
  <c r="P134" i="20" s="1"/>
  <c r="O189" i="20"/>
  <c r="O410" i="20"/>
  <c r="L408" i="20"/>
  <c r="O408" i="20" s="1"/>
  <c r="L477" i="20"/>
  <c r="O477" i="20" s="1"/>
  <c r="O479" i="20"/>
  <c r="M687" i="20"/>
  <c r="P687" i="20" s="1"/>
  <c r="M688" i="20"/>
  <c r="P688" i="20" s="1"/>
  <c r="P690" i="20"/>
  <c r="I443" i="16"/>
  <c r="K443" i="16" s="1"/>
  <c r="L279" i="17"/>
  <c r="L277" i="17" s="1"/>
  <c r="P127" i="18"/>
  <c r="K159" i="19"/>
  <c r="P301" i="19"/>
  <c r="K378" i="19"/>
  <c r="K821" i="19"/>
  <c r="L36" i="20"/>
  <c r="P93" i="20"/>
  <c r="M167" i="20"/>
  <c r="M165" i="20" s="1"/>
  <c r="L167" i="20"/>
  <c r="L165" i="20" s="1"/>
  <c r="I190" i="20"/>
  <c r="K190" i="20" s="1"/>
  <c r="L249" i="20"/>
  <c r="O249" i="20" s="1"/>
  <c r="L280" i="20"/>
  <c r="O280" i="20" s="1"/>
  <c r="M279" i="20"/>
  <c r="P279" i="20" s="1"/>
  <c r="J327" i="20"/>
  <c r="K327" i="20" s="1"/>
  <c r="P353" i="20"/>
  <c r="M391" i="20"/>
  <c r="P391" i="20" s="1"/>
  <c r="P410" i="20"/>
  <c r="M408" i="20"/>
  <c r="P408" i="20" s="1"/>
  <c r="I433" i="20"/>
  <c r="K435" i="20"/>
  <c r="O449" i="20"/>
  <c r="L446" i="20"/>
  <c r="O446" i="20" s="1"/>
  <c r="K462" i="20"/>
  <c r="L789" i="20"/>
  <c r="O789" i="20" s="1"/>
  <c r="J537" i="20"/>
  <c r="J522" i="20" s="1"/>
  <c r="K594" i="20"/>
  <c r="K539" i="20"/>
  <c r="L631" i="20"/>
  <c r="K725" i="20"/>
  <c r="O348" i="16"/>
  <c r="I559" i="17"/>
  <c r="I543" i="17" s="1"/>
  <c r="K543" i="17" s="1"/>
  <c r="K340" i="18"/>
  <c r="K649" i="18"/>
  <c r="K822" i="18"/>
  <c r="K828" i="18"/>
  <c r="M47" i="19"/>
  <c r="P47" i="19" s="1"/>
  <c r="O56" i="19"/>
  <c r="K86" i="19"/>
  <c r="M122" i="19"/>
  <c r="P122" i="19" s="1"/>
  <c r="M138" i="19"/>
  <c r="P138" i="19" s="1"/>
  <c r="I143" i="19"/>
  <c r="K143" i="19" s="1"/>
  <c r="L151" i="19"/>
  <c r="L149" i="19" s="1"/>
  <c r="K309" i="19"/>
  <c r="I297" i="19"/>
  <c r="K297" i="19" s="1"/>
  <c r="N348" i="19"/>
  <c r="O348" i="19" s="1"/>
  <c r="N347" i="19"/>
  <c r="N345" i="19" s="1"/>
  <c r="K385" i="18"/>
  <c r="J143" i="19"/>
  <c r="J131" i="19" s="1"/>
  <c r="P170" i="19"/>
  <c r="N404" i="19"/>
  <c r="N402" i="19" s="1"/>
  <c r="M472" i="19"/>
  <c r="P472" i="19" s="1"/>
  <c r="O472" i="19"/>
  <c r="L469" i="19"/>
  <c r="L279" i="18"/>
  <c r="L277" i="18" s="1"/>
  <c r="P353" i="18"/>
  <c r="N391" i="18"/>
  <c r="N389" i="18" s="1"/>
  <c r="N55" i="19"/>
  <c r="P93" i="19"/>
  <c r="M168" i="19"/>
  <c r="I260" i="19"/>
  <c r="K260" i="19" s="1"/>
  <c r="I275" i="19"/>
  <c r="K275" i="19" s="1"/>
  <c r="M280" i="19"/>
  <c r="P280" i="19" s="1"/>
  <c r="M283" i="19"/>
  <c r="P283" i="19" s="1"/>
  <c r="I276" i="19"/>
  <c r="K276" i="19" s="1"/>
  <c r="K287" i="19"/>
  <c r="M317" i="19"/>
  <c r="P317" i="19" s="1"/>
  <c r="K359" i="19"/>
  <c r="P269" i="18"/>
  <c r="M347" i="18"/>
  <c r="M345" i="18" s="1"/>
  <c r="K355" i="18"/>
  <c r="N151" i="19"/>
  <c r="M121" i="17"/>
  <c r="P121" i="17" s="1"/>
  <c r="N151" i="17"/>
  <c r="N149" i="17" s="1"/>
  <c r="I297" i="18"/>
  <c r="K297" i="18" s="1"/>
  <c r="N347" i="18"/>
  <c r="N345" i="18" s="1"/>
  <c r="M404" i="18"/>
  <c r="P404" i="18" s="1"/>
  <c r="M91" i="19"/>
  <c r="M121" i="19"/>
  <c r="P121" i="19" s="1"/>
  <c r="M135" i="19"/>
  <c r="P135" i="19" s="1"/>
  <c r="L238" i="19"/>
  <c r="O238" i="19" s="1"/>
  <c r="M347" i="19"/>
  <c r="I131" i="20"/>
  <c r="K131" i="20" s="1"/>
  <c r="K143" i="20"/>
  <c r="P285" i="20"/>
  <c r="M283" i="20"/>
  <c r="P283" i="20" s="1"/>
  <c r="O306" i="20"/>
  <c r="L304" i="20"/>
  <c r="O304" i="20" s="1"/>
  <c r="L334" i="20"/>
  <c r="O334" i="20" s="1"/>
  <c r="O336" i="20"/>
  <c r="O353" i="20"/>
  <c r="L351" i="20"/>
  <c r="P807" i="20"/>
  <c r="M805" i="20"/>
  <c r="P805" i="20" s="1"/>
  <c r="N183" i="19"/>
  <c r="N181" i="19" s="1"/>
  <c r="K823" i="19"/>
  <c r="K826" i="19"/>
  <c r="N15" i="20"/>
  <c r="N29" i="20"/>
  <c r="N28" i="20" s="1"/>
  <c r="M34" i="20"/>
  <c r="P34" i="20" s="1"/>
  <c r="M43" i="20"/>
  <c r="M68" i="20"/>
  <c r="P68" i="20" s="1"/>
  <c r="K100" i="20"/>
  <c r="P124" i="20"/>
  <c r="P137" i="20"/>
  <c r="K144" i="20"/>
  <c r="J143" i="20"/>
  <c r="J131" i="20" s="1"/>
  <c r="P154" i="20"/>
  <c r="N167" i="20"/>
  <c r="N165" i="20" s="1"/>
  <c r="P186" i="20"/>
  <c r="L198" i="20"/>
  <c r="O198" i="20" s="1"/>
  <c r="I208" i="20"/>
  <c r="K208" i="20" s="1"/>
  <c r="K216" i="20"/>
  <c r="O266" i="20"/>
  <c r="L264" i="20"/>
  <c r="O264" i="20" s="1"/>
  <c r="O346" i="20"/>
  <c r="N405" i="20"/>
  <c r="N404" i="20"/>
  <c r="N402" i="20" s="1"/>
  <c r="P738" i="20"/>
  <c r="M737" i="20"/>
  <c r="P737" i="20" s="1"/>
  <c r="P771" i="20"/>
  <c r="M770" i="20"/>
  <c r="P770" i="20" s="1"/>
  <c r="P788" i="20"/>
  <c r="M786" i="20"/>
  <c r="P786" i="20" s="1"/>
  <c r="K701" i="19"/>
  <c r="M26" i="20"/>
  <c r="O58" i="20"/>
  <c r="K824" i="19"/>
  <c r="K827" i="19"/>
  <c r="M12" i="20"/>
  <c r="M19" i="20"/>
  <c r="O46" i="20"/>
  <c r="P61" i="20"/>
  <c r="K145" i="20"/>
  <c r="O173" i="20"/>
  <c r="L183" i="20"/>
  <c r="O186" i="20"/>
  <c r="O262" i="20"/>
  <c r="O269" i="20"/>
  <c r="L267" i="20"/>
  <c r="O267" i="20" s="1"/>
  <c r="K288" i="20"/>
  <c r="J288" i="20"/>
  <c r="J275" i="20" s="1"/>
  <c r="L23" i="20"/>
  <c r="L228" i="20"/>
  <c r="I233" i="20"/>
  <c r="K233" i="20" s="1"/>
  <c r="K244" i="20"/>
  <c r="I237" i="20"/>
  <c r="K255" i="20"/>
  <c r="I248" i="20"/>
  <c r="K248" i="20" s="1"/>
  <c r="P282" i="20"/>
  <c r="M280" i="20"/>
  <c r="P280" i="20" s="1"/>
  <c r="O303" i="20"/>
  <c r="L301" i="20"/>
  <c r="O301" i="20" s="1"/>
  <c r="P316" i="20"/>
  <c r="O331" i="20"/>
  <c r="L347" i="20"/>
  <c r="O397" i="20"/>
  <c r="L395" i="20"/>
  <c r="O395" i="20" s="1"/>
  <c r="K720" i="19"/>
  <c r="K725" i="19"/>
  <c r="L15" i="20"/>
  <c r="M23" i="20"/>
  <c r="M21" i="20" s="1"/>
  <c r="L29" i="20"/>
  <c r="P58" i="20"/>
  <c r="P67" i="20"/>
  <c r="N90" i="20"/>
  <c r="P127" i="20"/>
  <c r="P157" i="20"/>
  <c r="N183" i="20"/>
  <c r="L263" i="20"/>
  <c r="M348" i="20"/>
  <c r="P348" i="20" s="1"/>
  <c r="M347" i="20"/>
  <c r="P394" i="20"/>
  <c r="L404" i="20"/>
  <c r="N444" i="20"/>
  <c r="I559" i="20"/>
  <c r="K576" i="20"/>
  <c r="K593" i="20"/>
  <c r="I628" i="20"/>
  <c r="K628" i="20" s="1"/>
  <c r="K651" i="20"/>
  <c r="O787" i="20"/>
  <c r="I785" i="20"/>
  <c r="K785" i="20" s="1"/>
  <c r="K800" i="20"/>
  <c r="O806" i="20"/>
  <c r="L805" i="20"/>
  <c r="O805" i="20" s="1"/>
  <c r="P686" i="20"/>
  <c r="P468" i="20"/>
  <c r="M467" i="20"/>
  <c r="P467" i="20" s="1"/>
  <c r="L547" i="20"/>
  <c r="O547" i="20" s="1"/>
  <c r="O549" i="20"/>
  <c r="M549" i="20"/>
  <c r="L555" i="20"/>
  <c r="O555" i="20" s="1"/>
  <c r="O557" i="20"/>
  <c r="P630" i="20"/>
  <c r="M629" i="20"/>
  <c r="P629" i="20" s="1"/>
  <c r="P755" i="20"/>
  <c r="M754" i="20"/>
  <c r="P754" i="20" s="1"/>
  <c r="L330" i="20"/>
  <c r="N421" i="20"/>
  <c r="I442" i="20"/>
  <c r="K442" i="20" s="1"/>
  <c r="K460" i="20"/>
  <c r="L546" i="20"/>
  <c r="L658" i="20"/>
  <c r="O658" i="20" s="1"/>
  <c r="O660" i="20"/>
  <c r="M660" i="20"/>
  <c r="N789" i="20"/>
  <c r="O350" i="20"/>
  <c r="L348" i="20"/>
  <c r="O348" i="20" s="1"/>
  <c r="P390" i="20"/>
  <c r="O394" i="20"/>
  <c r="L392" i="20"/>
  <c r="O392" i="20" s="1"/>
  <c r="P420" i="20"/>
  <c r="P503" i="20"/>
  <c r="M502" i="20"/>
  <c r="P502" i="20" s="1"/>
  <c r="P555" i="20"/>
  <c r="M545" i="20"/>
  <c r="O657" i="20"/>
  <c r="L655" i="20"/>
  <c r="O655" i="20" s="1"/>
  <c r="L422" i="20"/>
  <c r="O422" i="20" s="1"/>
  <c r="O445" i="20"/>
  <c r="P524" i="20"/>
  <c r="K675" i="20"/>
  <c r="L447" i="20"/>
  <c r="O447" i="20" s="1"/>
  <c r="K672" i="20"/>
  <c r="K669" i="20"/>
  <c r="K673" i="20"/>
  <c r="I654" i="20"/>
  <c r="K654" i="20" s="1"/>
  <c r="N300" i="18"/>
  <c r="N298" i="18" s="1"/>
  <c r="L33" i="19"/>
  <c r="O33" i="19" s="1"/>
  <c r="P44" i="19"/>
  <c r="L47" i="19"/>
  <c r="O47" i="19" s="1"/>
  <c r="M55" i="19"/>
  <c r="M53" i="19" s="1"/>
  <c r="N121" i="19"/>
  <c r="N119" i="19" s="1"/>
  <c r="N264" i="19"/>
  <c r="K355" i="19"/>
  <c r="K379" i="19"/>
  <c r="L391" i="19"/>
  <c r="O391" i="19" s="1"/>
  <c r="N408" i="19"/>
  <c r="L429" i="19"/>
  <c r="O429" i="19" s="1"/>
  <c r="L631" i="19"/>
  <c r="O631" i="19" s="1"/>
  <c r="M283" i="17"/>
  <c r="P283" i="17" s="1"/>
  <c r="M300" i="17"/>
  <c r="M298" i="17" s="1"/>
  <c r="M26" i="18"/>
  <c r="M16" i="18" s="1"/>
  <c r="O56" i="18"/>
  <c r="O59" i="18"/>
  <c r="N167" i="18"/>
  <c r="N165" i="18" s="1"/>
  <c r="M59" i="19"/>
  <c r="P59" i="19" s="1"/>
  <c r="L122" i="19"/>
  <c r="O122" i="19" s="1"/>
  <c r="L280" i="19"/>
  <c r="O280" i="19" s="1"/>
  <c r="K594" i="19"/>
  <c r="L231" i="18"/>
  <c r="N351" i="18"/>
  <c r="P351" i="18" s="1"/>
  <c r="N184" i="19"/>
  <c r="P184" i="19" s="1"/>
  <c r="I190" i="19"/>
  <c r="K190" i="19" s="1"/>
  <c r="L331" i="19"/>
  <c r="O331" i="19" s="1"/>
  <c r="M404" i="19"/>
  <c r="P404" i="19" s="1"/>
  <c r="M69" i="19"/>
  <c r="P69" i="19" s="1"/>
  <c r="J722" i="19"/>
  <c r="K722" i="19" s="1"/>
  <c r="N125" i="18"/>
  <c r="P125" i="18" s="1"/>
  <c r="M135" i="18"/>
  <c r="P135" i="18" s="1"/>
  <c r="O46" i="19"/>
  <c r="M68" i="19"/>
  <c r="M125" i="19"/>
  <c r="P125" i="19" s="1"/>
  <c r="N134" i="19"/>
  <c r="N132" i="19" s="1"/>
  <c r="L231" i="19"/>
  <c r="K338" i="19"/>
  <c r="L395" i="19"/>
  <c r="O395" i="19" s="1"/>
  <c r="K720" i="17"/>
  <c r="P46" i="19"/>
  <c r="L68" i="19"/>
  <c r="L66" i="19" s="1"/>
  <c r="O66" i="19" s="1"/>
  <c r="N90" i="19"/>
  <c r="N88" i="19" s="1"/>
  <c r="K340" i="19"/>
  <c r="I364" i="19"/>
  <c r="K370" i="19"/>
  <c r="O407" i="19"/>
  <c r="L469" i="17"/>
  <c r="L467" i="17" s="1"/>
  <c r="O467" i="17" s="1"/>
  <c r="L47" i="18"/>
  <c r="O47" i="18" s="1"/>
  <c r="L317" i="18"/>
  <c r="L315" i="18" s="1"/>
  <c r="M26" i="19"/>
  <c r="M24" i="19" s="1"/>
  <c r="L55" i="19"/>
  <c r="L53" i="19" s="1"/>
  <c r="L72" i="19"/>
  <c r="O72" i="19" s="1"/>
  <c r="N91" i="19"/>
  <c r="O93" i="19"/>
  <c r="I130" i="19"/>
  <c r="K130" i="19" s="1"/>
  <c r="N168" i="19"/>
  <c r="O168" i="19" s="1"/>
  <c r="O170" i="19"/>
  <c r="K176" i="19"/>
  <c r="K255" i="19"/>
  <c r="M300" i="19"/>
  <c r="M298" i="19" s="1"/>
  <c r="O410" i="19"/>
  <c r="L408" i="19"/>
  <c r="O408" i="19" s="1"/>
  <c r="K672" i="19"/>
  <c r="K673" i="19"/>
  <c r="I654" i="19"/>
  <c r="K654" i="19" s="1"/>
  <c r="M187" i="19"/>
  <c r="P187" i="19" s="1"/>
  <c r="L300" i="19"/>
  <c r="L298" i="19" s="1"/>
  <c r="M90" i="18"/>
  <c r="M88" i="18" s="1"/>
  <c r="P96" i="18"/>
  <c r="L321" i="18"/>
  <c r="O321" i="18" s="1"/>
  <c r="M43" i="19"/>
  <c r="M41" i="19" s="1"/>
  <c r="P56" i="19"/>
  <c r="N68" i="19"/>
  <c r="N66" i="19" s="1"/>
  <c r="M72" i="19"/>
  <c r="P72" i="19" s="1"/>
  <c r="M90" i="19"/>
  <c r="M88" i="19" s="1"/>
  <c r="K99" i="19"/>
  <c r="M152" i="19"/>
  <c r="L155" i="19"/>
  <c r="O155" i="19" s="1"/>
  <c r="M167" i="19"/>
  <c r="O189" i="19"/>
  <c r="L209" i="19"/>
  <c r="O209" i="19" s="1"/>
  <c r="P266" i="19"/>
  <c r="L279" i="19"/>
  <c r="O279" i="19" s="1"/>
  <c r="J288" i="19"/>
  <c r="J275" i="19" s="1"/>
  <c r="L304" i="19"/>
  <c r="O304" i="19" s="1"/>
  <c r="L318" i="19"/>
  <c r="O318" i="19" s="1"/>
  <c r="O336" i="19"/>
  <c r="L330" i="19"/>
  <c r="L328" i="19" s="1"/>
  <c r="L334" i="19"/>
  <c r="O334" i="19" s="1"/>
  <c r="O353" i="19"/>
  <c r="L347" i="19"/>
  <c r="L351" i="19"/>
  <c r="O351" i="19" s="1"/>
  <c r="M690" i="19"/>
  <c r="P690" i="19" s="1"/>
  <c r="L687" i="19"/>
  <c r="O690" i="19"/>
  <c r="O269" i="18"/>
  <c r="K374" i="18"/>
  <c r="N23" i="19"/>
  <c r="L44" i="19"/>
  <c r="O44" i="19" s="1"/>
  <c r="L59" i="19"/>
  <c r="O59" i="19" s="1"/>
  <c r="L121" i="19"/>
  <c r="O121" i="19" s="1"/>
  <c r="O137" i="19"/>
  <c r="L134" i="19"/>
  <c r="O134" i="19" s="1"/>
  <c r="M155" i="19"/>
  <c r="P155" i="19" s="1"/>
  <c r="L183" i="19"/>
  <c r="L229" i="19"/>
  <c r="L267" i="19"/>
  <c r="O267" i="19" s="1"/>
  <c r="M279" i="19"/>
  <c r="P306" i="19"/>
  <c r="O424" i="19"/>
  <c r="L421" i="19"/>
  <c r="O421" i="19" s="1"/>
  <c r="L422" i="19"/>
  <c r="O422" i="19" s="1"/>
  <c r="M424" i="19"/>
  <c r="M421" i="19" s="1"/>
  <c r="M419" i="19" s="1"/>
  <c r="I592" i="19"/>
  <c r="K592" i="19" s="1"/>
  <c r="K593" i="19"/>
  <c r="K87" i="19"/>
  <c r="L43" i="18"/>
  <c r="L41" i="18" s="1"/>
  <c r="M55" i="18"/>
  <c r="M53" i="18" s="1"/>
  <c r="L171" i="18"/>
  <c r="O171" i="18" s="1"/>
  <c r="L26" i="19"/>
  <c r="L24" i="19" s="1"/>
  <c r="K100" i="19"/>
  <c r="M134" i="19"/>
  <c r="P186" i="19"/>
  <c r="N279" i="19"/>
  <c r="N277" i="19" s="1"/>
  <c r="L317" i="19"/>
  <c r="L639" i="19"/>
  <c r="O639" i="19" s="1"/>
  <c r="O641" i="19"/>
  <c r="L217" i="18"/>
  <c r="O217" i="18" s="1"/>
  <c r="K651" i="18"/>
  <c r="K174" i="19"/>
  <c r="M263" i="19"/>
  <c r="K669" i="19"/>
  <c r="K537" i="19"/>
  <c r="M634" i="19"/>
  <c r="P634" i="19" s="1"/>
  <c r="K365" i="19"/>
  <c r="K649" i="19"/>
  <c r="J327" i="19"/>
  <c r="K327" i="19" s="1"/>
  <c r="P410" i="19"/>
  <c r="L632" i="19"/>
  <c r="O632" i="19" s="1"/>
  <c r="O350" i="19"/>
  <c r="I433" i="19"/>
  <c r="I417" i="19" s="1"/>
  <c r="K466" i="19"/>
  <c r="M549" i="19"/>
  <c r="M546" i="19" s="1"/>
  <c r="P546" i="19" s="1"/>
  <c r="K723" i="19"/>
  <c r="K822" i="19"/>
  <c r="K825" i="19"/>
  <c r="K828" i="19"/>
  <c r="M151" i="16"/>
  <c r="M149" i="16" s="1"/>
  <c r="I233" i="17"/>
  <c r="K233" i="17" s="1"/>
  <c r="O96" i="18"/>
  <c r="M279" i="18"/>
  <c r="M277" i="18" s="1"/>
  <c r="L404" i="18"/>
  <c r="L402" i="18" s="1"/>
  <c r="O402" i="18" s="1"/>
  <c r="J433" i="18"/>
  <c r="J417" i="18" s="1"/>
  <c r="O528" i="18"/>
  <c r="K823" i="18"/>
  <c r="N28" i="19"/>
  <c r="L280" i="18"/>
  <c r="L283" i="18"/>
  <c r="O283" i="18" s="1"/>
  <c r="O303" i="18"/>
  <c r="L408" i="18"/>
  <c r="O408" i="18" s="1"/>
  <c r="N151" i="18"/>
  <c r="N149" i="18" s="1"/>
  <c r="L167" i="18"/>
  <c r="L165" i="18" s="1"/>
  <c r="N263" i="18"/>
  <c r="N261" i="18" s="1"/>
  <c r="K369" i="18"/>
  <c r="J785" i="18"/>
  <c r="K821" i="18"/>
  <c r="K824" i="18"/>
  <c r="K827" i="18"/>
  <c r="O93" i="17"/>
  <c r="K729" i="17"/>
  <c r="I260" i="18"/>
  <c r="K260" i="18" s="1"/>
  <c r="K360" i="18"/>
  <c r="L280" i="17"/>
  <c r="N168" i="18"/>
  <c r="O168" i="18" s="1"/>
  <c r="L477" i="18"/>
  <c r="O477" i="18" s="1"/>
  <c r="L231" i="17"/>
  <c r="I174" i="18"/>
  <c r="I164" i="18" s="1"/>
  <c r="K164" i="18" s="1"/>
  <c r="N392" i="18"/>
  <c r="N26" i="19"/>
  <c r="M34" i="19"/>
  <c r="P34" i="19" s="1"/>
  <c r="I77" i="19"/>
  <c r="K98" i="19"/>
  <c r="K215" i="19"/>
  <c r="I237" i="19"/>
  <c r="K244" i="19"/>
  <c r="L249" i="19"/>
  <c r="N12" i="19"/>
  <c r="L23" i="19"/>
  <c r="L43" i="19"/>
  <c r="M183" i="19"/>
  <c r="O186" i="19"/>
  <c r="K204" i="19"/>
  <c r="I197" i="19"/>
  <c r="K197" i="19" s="1"/>
  <c r="L217" i="19"/>
  <c r="O217" i="19" s="1"/>
  <c r="P299" i="19"/>
  <c r="P303" i="19"/>
  <c r="L15" i="19"/>
  <c r="L9" i="19" s="1"/>
  <c r="M23" i="19"/>
  <c r="M21" i="19" s="1"/>
  <c r="L29" i="19"/>
  <c r="N31" i="19"/>
  <c r="P58" i="19"/>
  <c r="O61" i="19"/>
  <c r="O96" i="19"/>
  <c r="O127" i="19"/>
  <c r="O157" i="19"/>
  <c r="O173" i="19"/>
  <c r="K225" i="19"/>
  <c r="O266" i="19"/>
  <c r="P269" i="19"/>
  <c r="M9" i="19"/>
  <c r="M15" i="19"/>
  <c r="M29" i="19"/>
  <c r="P35" i="19"/>
  <c r="N43" i="19"/>
  <c r="O74" i="19"/>
  <c r="L90" i="19"/>
  <c r="P96" i="19"/>
  <c r="O140" i="19"/>
  <c r="N152" i="19"/>
  <c r="P154" i="19"/>
  <c r="L167" i="19"/>
  <c r="P173" i="19"/>
  <c r="L198" i="19"/>
  <c r="O198" i="19" s="1"/>
  <c r="O285" i="19"/>
  <c r="M331" i="19"/>
  <c r="P331" i="19" s="1"/>
  <c r="P333" i="19"/>
  <c r="M330" i="19"/>
  <c r="O58" i="19"/>
  <c r="I76" i="19"/>
  <c r="I112" i="19"/>
  <c r="K112" i="19" s="1"/>
  <c r="O154" i="19"/>
  <c r="N300" i="19"/>
  <c r="O303" i="19"/>
  <c r="M318" i="19"/>
  <c r="P318" i="19" s="1"/>
  <c r="P320" i="19"/>
  <c r="O329" i="19"/>
  <c r="M392" i="19"/>
  <c r="P392" i="19" s="1"/>
  <c r="P394" i="19"/>
  <c r="I443" i="19"/>
  <c r="K443" i="19" s="1"/>
  <c r="K462" i="19"/>
  <c r="K651" i="19"/>
  <c r="I628" i="19"/>
  <c r="K628" i="19" s="1"/>
  <c r="L658" i="19"/>
  <c r="O658" i="19" s="1"/>
  <c r="O660" i="19"/>
  <c r="M660" i="19"/>
  <c r="O390" i="19"/>
  <c r="M395" i="19"/>
  <c r="P395" i="19" s="1"/>
  <c r="P397" i="19"/>
  <c r="O420" i="19"/>
  <c r="L447" i="19"/>
  <c r="O447" i="19" s="1"/>
  <c r="O449" i="19"/>
  <c r="M449" i="19"/>
  <c r="L454" i="19"/>
  <c r="O454" i="19" s="1"/>
  <c r="O456" i="19"/>
  <c r="J537" i="19"/>
  <c r="J522" i="19" s="1"/>
  <c r="K538" i="19"/>
  <c r="L657" i="19"/>
  <c r="P755" i="19"/>
  <c r="M754" i="19"/>
  <c r="P754" i="19" s="1"/>
  <c r="P807" i="19"/>
  <c r="M805" i="19"/>
  <c r="P805" i="19" s="1"/>
  <c r="O446" i="19"/>
  <c r="L444" i="19"/>
  <c r="O444" i="19" s="1"/>
  <c r="O545" i="19"/>
  <c r="I785" i="19"/>
  <c r="K785" i="19" s="1"/>
  <c r="K800" i="19"/>
  <c r="O806" i="19"/>
  <c r="L805" i="19"/>
  <c r="O805" i="19" s="1"/>
  <c r="O346" i="19"/>
  <c r="M348" i="19"/>
  <c r="P350" i="19"/>
  <c r="N414" i="19"/>
  <c r="L533" i="19"/>
  <c r="O533" i="19" s="1"/>
  <c r="O535" i="19"/>
  <c r="L525" i="19"/>
  <c r="O525" i="19" s="1"/>
  <c r="O547" i="19"/>
  <c r="M334" i="19"/>
  <c r="P334" i="19" s="1"/>
  <c r="P336" i="19"/>
  <c r="M351" i="19"/>
  <c r="P351" i="19" s="1"/>
  <c r="P353" i="19"/>
  <c r="K362" i="19"/>
  <c r="I434" i="19"/>
  <c r="K438" i="19"/>
  <c r="P686" i="19"/>
  <c r="P738" i="19"/>
  <c r="M737" i="19"/>
  <c r="P737" i="19" s="1"/>
  <c r="P771" i="19"/>
  <c r="M770" i="19"/>
  <c r="P770" i="19" s="1"/>
  <c r="P788" i="19"/>
  <c r="M786" i="19"/>
  <c r="P786" i="19" s="1"/>
  <c r="K559" i="19"/>
  <c r="I543" i="19"/>
  <c r="K543" i="19" s="1"/>
  <c r="O787" i="19"/>
  <c r="P323" i="19"/>
  <c r="L470" i="19"/>
  <c r="O470" i="19" s="1"/>
  <c r="L477" i="19"/>
  <c r="O477" i="19" s="1"/>
  <c r="M545" i="19"/>
  <c r="K576" i="19"/>
  <c r="K675" i="19"/>
  <c r="O791" i="19"/>
  <c r="O394" i="19"/>
  <c r="O549" i="19"/>
  <c r="J433" i="19"/>
  <c r="L688" i="19"/>
  <c r="O688" i="19" s="1"/>
  <c r="N347" i="16"/>
  <c r="N345" i="16" s="1"/>
  <c r="M56" i="18"/>
  <c r="P56" i="18" s="1"/>
  <c r="O61" i="18"/>
  <c r="O71" i="18"/>
  <c r="L209" i="18"/>
  <c r="O209" i="18" s="1"/>
  <c r="M334" i="18"/>
  <c r="P334" i="18" s="1"/>
  <c r="N330" i="18"/>
  <c r="N328" i="18" s="1"/>
  <c r="I364" i="18"/>
  <c r="M392" i="18"/>
  <c r="P392" i="18" s="1"/>
  <c r="K462" i="18"/>
  <c r="L546" i="18"/>
  <c r="O546" i="18" s="1"/>
  <c r="O557" i="18"/>
  <c r="L631" i="18"/>
  <c r="L629" i="18" s="1"/>
  <c r="O629" i="18" s="1"/>
  <c r="O449" i="16"/>
  <c r="M43" i="17"/>
  <c r="M41" i="17" s="1"/>
  <c r="M47" i="17"/>
  <c r="P47" i="17" s="1"/>
  <c r="I216" i="17"/>
  <c r="K216" i="17" s="1"/>
  <c r="K359" i="17"/>
  <c r="N391" i="17"/>
  <c r="N389" i="17" s="1"/>
  <c r="O58" i="18"/>
  <c r="P61" i="18"/>
  <c r="M68" i="18"/>
  <c r="M66" i="18" s="1"/>
  <c r="P93" i="18"/>
  <c r="L151" i="18"/>
  <c r="L149" i="18" s="1"/>
  <c r="O149" i="18" s="1"/>
  <c r="P173" i="18"/>
  <c r="L198" i="18"/>
  <c r="O198" i="18" s="1"/>
  <c r="L421" i="18"/>
  <c r="O421" i="18" s="1"/>
  <c r="K435" i="18"/>
  <c r="L657" i="18"/>
  <c r="L688" i="18"/>
  <c r="O688" i="18" s="1"/>
  <c r="L526" i="17"/>
  <c r="O526" i="17" s="1"/>
  <c r="N43" i="18"/>
  <c r="N41" i="18" s="1"/>
  <c r="P59" i="18"/>
  <c r="M72" i="18"/>
  <c r="P72" i="18" s="1"/>
  <c r="P91" i="18"/>
  <c r="N90" i="18"/>
  <c r="N88" i="18" s="1"/>
  <c r="N121" i="18"/>
  <c r="N119" i="18" s="1"/>
  <c r="N183" i="18"/>
  <c r="N181" i="18" s="1"/>
  <c r="L228" i="18"/>
  <c r="J364" i="18"/>
  <c r="I433" i="18"/>
  <c r="I417" i="18" s="1"/>
  <c r="O660" i="18"/>
  <c r="P351" i="16"/>
  <c r="K362" i="16"/>
  <c r="N55" i="18"/>
  <c r="L263" i="18"/>
  <c r="L261" i="18" s="1"/>
  <c r="P303" i="18"/>
  <c r="K370" i="18"/>
  <c r="K378" i="18"/>
  <c r="K381" i="18"/>
  <c r="P407" i="18"/>
  <c r="K801" i="18"/>
  <c r="M470" i="18"/>
  <c r="P470" i="18" s="1"/>
  <c r="M469" i="18"/>
  <c r="M467" i="18" s="1"/>
  <c r="O140" i="18"/>
  <c r="L138" i="18"/>
  <c r="O138" i="18" s="1"/>
  <c r="P189" i="18"/>
  <c r="M187" i="18"/>
  <c r="P187" i="18" s="1"/>
  <c r="M183" i="18"/>
  <c r="M181" i="18" s="1"/>
  <c r="N135" i="18"/>
  <c r="M317" i="18"/>
  <c r="M315" i="18" s="1"/>
  <c r="O397" i="18"/>
  <c r="L391" i="18"/>
  <c r="O391" i="18" s="1"/>
  <c r="P61" i="17"/>
  <c r="M59" i="17"/>
  <c r="P59" i="17" s="1"/>
  <c r="J721" i="17"/>
  <c r="K721" i="17" s="1"/>
  <c r="P186" i="18"/>
  <c r="O318" i="18"/>
  <c r="P397" i="18"/>
  <c r="M391" i="18"/>
  <c r="M395" i="18"/>
  <c r="P395" i="18" s="1"/>
  <c r="N184" i="18"/>
  <c r="O184" i="18" s="1"/>
  <c r="M55" i="17"/>
  <c r="M53" i="17" s="1"/>
  <c r="O549" i="17"/>
  <c r="L547" i="17"/>
  <c r="O547" i="17" s="1"/>
  <c r="N152" i="18"/>
  <c r="I148" i="18"/>
  <c r="K148" i="18" s="1"/>
  <c r="K159" i="18"/>
  <c r="I197" i="18"/>
  <c r="K197" i="18" s="1"/>
  <c r="K204" i="18"/>
  <c r="L304" i="18"/>
  <c r="O304" i="18" s="1"/>
  <c r="L300" i="18"/>
  <c r="O300" i="18" s="1"/>
  <c r="O306" i="18"/>
  <c r="K379" i="18"/>
  <c r="O535" i="18"/>
  <c r="L525" i="18"/>
  <c r="I785" i="18"/>
  <c r="L788" i="18"/>
  <c r="L786" i="18" s="1"/>
  <c r="O786" i="18" s="1"/>
  <c r="M791" i="18"/>
  <c r="M789" i="18" s="1"/>
  <c r="P789" i="18" s="1"/>
  <c r="L454" i="18"/>
  <c r="O454" i="18" s="1"/>
  <c r="O456" i="18"/>
  <c r="I86" i="16"/>
  <c r="K86" i="16" s="1"/>
  <c r="M138" i="16"/>
  <c r="P138" i="16" s="1"/>
  <c r="O472" i="18"/>
  <c r="L470" i="18"/>
  <c r="N43" i="16"/>
  <c r="N41" i="16" s="1"/>
  <c r="K271" i="17"/>
  <c r="I260" i="17"/>
  <c r="K260" i="17" s="1"/>
  <c r="L318" i="17"/>
  <c r="O318" i="17" s="1"/>
  <c r="O320" i="17"/>
  <c r="L36" i="18"/>
  <c r="O36" i="18" s="1"/>
  <c r="P49" i="18"/>
  <c r="M43" i="18"/>
  <c r="M41" i="18" s="1"/>
  <c r="M167" i="18"/>
  <c r="P170" i="18"/>
  <c r="M283" i="18"/>
  <c r="P283" i="18" s="1"/>
  <c r="P285" i="18"/>
  <c r="K359" i="18"/>
  <c r="K362" i="18"/>
  <c r="L469" i="18"/>
  <c r="L467" i="18" s="1"/>
  <c r="O467" i="18" s="1"/>
  <c r="K98" i="17"/>
  <c r="I86" i="17"/>
  <c r="K86" i="17" s="1"/>
  <c r="M121" i="18"/>
  <c r="M119" i="18" s="1"/>
  <c r="P124" i="18"/>
  <c r="I87" i="18"/>
  <c r="K87" i="18" s="1"/>
  <c r="K99" i="18"/>
  <c r="L122" i="18"/>
  <c r="O122" i="18" s="1"/>
  <c r="O124" i="18"/>
  <c r="K145" i="18"/>
  <c r="J143" i="18"/>
  <c r="J131" i="18" s="1"/>
  <c r="L26" i="18"/>
  <c r="I216" i="18"/>
  <c r="K216" i="18" s="1"/>
  <c r="K224" i="18"/>
  <c r="O449" i="18"/>
  <c r="L33" i="18"/>
  <c r="L30" i="18" s="1"/>
  <c r="O30" i="18" s="1"/>
  <c r="L446" i="18"/>
  <c r="M183" i="17"/>
  <c r="M181" i="17" s="1"/>
  <c r="N330" i="17"/>
  <c r="O264" i="18"/>
  <c r="K338" i="18"/>
  <c r="O791" i="18"/>
  <c r="L68" i="17"/>
  <c r="L66" i="17" s="1"/>
  <c r="N404" i="17"/>
  <c r="N402" i="17" s="1"/>
  <c r="L421" i="17"/>
  <c r="O421" i="17" s="1"/>
  <c r="L546" i="17"/>
  <c r="O546" i="17" s="1"/>
  <c r="L789" i="17"/>
  <c r="O789" i="17" s="1"/>
  <c r="L55" i="18"/>
  <c r="M138" i="18"/>
  <c r="P138" i="18" s="1"/>
  <c r="K146" i="18"/>
  <c r="P264" i="18"/>
  <c r="P350" i="18"/>
  <c r="K672" i="18"/>
  <c r="J722" i="18"/>
  <c r="M90" i="17"/>
  <c r="M88" i="17" s="1"/>
  <c r="L229" i="17"/>
  <c r="O350" i="17"/>
  <c r="O91" i="18"/>
  <c r="J327" i="18"/>
  <c r="K327" i="18" s="1"/>
  <c r="P348" i="18"/>
  <c r="L405" i="18"/>
  <c r="O405" i="18" s="1"/>
  <c r="M549" i="18"/>
  <c r="K674" i="18"/>
  <c r="O46" i="18"/>
  <c r="N68" i="18"/>
  <c r="N66" i="18" s="1"/>
  <c r="O93" i="18"/>
  <c r="M134" i="18"/>
  <c r="M132" i="18" s="1"/>
  <c r="P132" i="18" s="1"/>
  <c r="O266" i="18"/>
  <c r="K288" i="18"/>
  <c r="J721" i="18"/>
  <c r="N19" i="18"/>
  <c r="N12" i="18"/>
  <c r="P54" i="18"/>
  <c r="M152" i="18"/>
  <c r="P152" i="18" s="1"/>
  <c r="P154" i="18"/>
  <c r="M23" i="18"/>
  <c r="M151" i="18"/>
  <c r="O166" i="18"/>
  <c r="P807" i="18"/>
  <c r="M805" i="18"/>
  <c r="P805" i="18" s="1"/>
  <c r="L263" i="16"/>
  <c r="L261" i="16" s="1"/>
  <c r="K379" i="16"/>
  <c r="K720" i="16"/>
  <c r="L36" i="17"/>
  <c r="L34" i="17" s="1"/>
  <c r="O34" i="17" s="1"/>
  <c r="M72" i="17"/>
  <c r="P72" i="17" s="1"/>
  <c r="J143" i="17"/>
  <c r="J131" i="17" s="1"/>
  <c r="N167" i="17"/>
  <c r="N165" i="17" s="1"/>
  <c r="O184" i="17"/>
  <c r="K204" i="17"/>
  <c r="K244" i="17"/>
  <c r="P266" i="17"/>
  <c r="M321" i="17"/>
  <c r="P321" i="17" s="1"/>
  <c r="M347" i="17"/>
  <c r="M345" i="17" s="1"/>
  <c r="L72" i="18"/>
  <c r="O72" i="18" s="1"/>
  <c r="O74" i="18"/>
  <c r="N155" i="18"/>
  <c r="N26" i="18"/>
  <c r="L229" i="18"/>
  <c r="P189" i="16"/>
  <c r="P266" i="16"/>
  <c r="L55" i="17"/>
  <c r="L53" i="17" s="1"/>
  <c r="L267" i="17"/>
  <c r="O267" i="17" s="1"/>
  <c r="N263" i="17"/>
  <c r="N261" i="17" s="1"/>
  <c r="L348" i="17"/>
  <c r="O348" i="17" s="1"/>
  <c r="O351" i="17"/>
  <c r="P353" i="17"/>
  <c r="K372" i="17"/>
  <c r="O407" i="17"/>
  <c r="M444" i="17"/>
  <c r="P444" i="17" s="1"/>
  <c r="K700" i="17"/>
  <c r="K708" i="17"/>
  <c r="O32" i="18"/>
  <c r="L29" i="18"/>
  <c r="I77" i="18"/>
  <c r="L125" i="18"/>
  <c r="O127" i="18"/>
  <c r="P182" i="18"/>
  <c r="P351" i="17"/>
  <c r="O89" i="18"/>
  <c r="O189" i="18"/>
  <c r="L183" i="18"/>
  <c r="K287" i="18"/>
  <c r="I276" i="18"/>
  <c r="K276" i="18" s="1"/>
  <c r="L90" i="17"/>
  <c r="L88" i="17" s="1"/>
  <c r="L94" i="17"/>
  <c r="O94" i="17" s="1"/>
  <c r="N134" i="17"/>
  <c r="N132" i="17" s="1"/>
  <c r="L167" i="17"/>
  <c r="I237" i="17"/>
  <c r="K237" i="17" s="1"/>
  <c r="L263" i="17"/>
  <c r="L261" i="17" s="1"/>
  <c r="L330" i="17"/>
  <c r="L328" i="17" s="1"/>
  <c r="M395" i="17"/>
  <c r="P395" i="17" s="1"/>
  <c r="K673" i="17"/>
  <c r="K701" i="17"/>
  <c r="L12" i="18"/>
  <c r="N44" i="18"/>
  <c r="P44" i="18" s="1"/>
  <c r="N23" i="18"/>
  <c r="N21" i="18" s="1"/>
  <c r="O137" i="18"/>
  <c r="L134" i="18"/>
  <c r="O134" i="18" s="1"/>
  <c r="L187" i="18"/>
  <c r="O187" i="18" s="1"/>
  <c r="I442" i="18"/>
  <c r="K442" i="18" s="1"/>
  <c r="K460" i="18"/>
  <c r="N300" i="16"/>
  <c r="N298" i="16" s="1"/>
  <c r="P336" i="16"/>
  <c r="L138" i="17"/>
  <c r="O138" i="17" s="1"/>
  <c r="P170" i="17"/>
  <c r="K365" i="17"/>
  <c r="L632" i="17"/>
  <c r="O632" i="17" s="1"/>
  <c r="O19" i="18"/>
  <c r="O25" i="18"/>
  <c r="L15" i="18"/>
  <c r="P42" i="18"/>
  <c r="M19" i="18"/>
  <c r="P58" i="18"/>
  <c r="I112" i="18"/>
  <c r="K112" i="18" s="1"/>
  <c r="O157" i="18"/>
  <c r="O262" i="18"/>
  <c r="N279" i="18"/>
  <c r="M300" i="18"/>
  <c r="O320" i="18"/>
  <c r="N408" i="18"/>
  <c r="N404" i="18"/>
  <c r="N402" i="18" s="1"/>
  <c r="O739" i="18"/>
  <c r="L737" i="18"/>
  <c r="O737" i="18" s="1"/>
  <c r="N772" i="18"/>
  <c r="N770" i="18" s="1"/>
  <c r="N773" i="18"/>
  <c r="L23" i="18"/>
  <c r="L21" i="18" s="1"/>
  <c r="L44" i="18"/>
  <c r="M47" i="18"/>
  <c r="P47" i="18" s="1"/>
  <c r="L68" i="18"/>
  <c r="N69" i="18"/>
  <c r="P69" i="18" s="1"/>
  <c r="P71" i="18"/>
  <c r="L121" i="18"/>
  <c r="N122" i="18"/>
  <c r="O154" i="18"/>
  <c r="P157" i="18"/>
  <c r="O186" i="18"/>
  <c r="P266" i="18"/>
  <c r="P282" i="18"/>
  <c r="O282" i="18"/>
  <c r="N280" i="18"/>
  <c r="P306" i="18"/>
  <c r="N317" i="18"/>
  <c r="N315" i="18" s="1"/>
  <c r="P318" i="18"/>
  <c r="M525" i="18"/>
  <c r="M526" i="18"/>
  <c r="P526" i="18" s="1"/>
  <c r="P528" i="18"/>
  <c r="O170" i="18"/>
  <c r="I233" i="18"/>
  <c r="K233" i="18" s="1"/>
  <c r="K244" i="18"/>
  <c r="I237" i="18"/>
  <c r="K255" i="18"/>
  <c r="I248" i="18"/>
  <c r="K248" i="18" s="1"/>
  <c r="M263" i="18"/>
  <c r="P46" i="18"/>
  <c r="I76" i="18"/>
  <c r="L90" i="18"/>
  <c r="I143" i="18"/>
  <c r="I190" i="18"/>
  <c r="K190" i="18" s="1"/>
  <c r="I314" i="18"/>
  <c r="K314" i="18" s="1"/>
  <c r="P333" i="18"/>
  <c r="M331" i="18"/>
  <c r="P331" i="18" s="1"/>
  <c r="M330" i="18"/>
  <c r="O353" i="18"/>
  <c r="L351" i="18"/>
  <c r="L347" i="18"/>
  <c r="N467" i="18"/>
  <c r="L238" i="18"/>
  <c r="P403" i="18"/>
  <c r="O503" i="18"/>
  <c r="L502" i="18"/>
  <c r="O502" i="18" s="1"/>
  <c r="L249" i="18"/>
  <c r="O249" i="18" s="1"/>
  <c r="O350" i="18"/>
  <c r="L348" i="18"/>
  <c r="O348" i="18" s="1"/>
  <c r="K365" i="18"/>
  <c r="I522" i="18"/>
  <c r="K620" i="18"/>
  <c r="K647" i="18"/>
  <c r="P320" i="18"/>
  <c r="P323" i="18"/>
  <c r="O333" i="18"/>
  <c r="L331" i="18"/>
  <c r="O331" i="18" s="1"/>
  <c r="K569" i="18"/>
  <c r="M657" i="18"/>
  <c r="M658" i="18"/>
  <c r="P658" i="18" s="1"/>
  <c r="P660" i="18"/>
  <c r="N739" i="18"/>
  <c r="N737" i="18" s="1"/>
  <c r="N740" i="18"/>
  <c r="O756" i="18"/>
  <c r="L754" i="18"/>
  <c r="O754" i="18" s="1"/>
  <c r="O806" i="18"/>
  <c r="L805" i="18"/>
  <c r="O805" i="18" s="1"/>
  <c r="N756" i="18"/>
  <c r="N754" i="18" s="1"/>
  <c r="N757" i="18"/>
  <c r="O336" i="18"/>
  <c r="L334" i="18"/>
  <c r="O334" i="18" s="1"/>
  <c r="K372" i="18"/>
  <c r="P504" i="18"/>
  <c r="M502" i="18"/>
  <c r="P502" i="18" s="1"/>
  <c r="K561" i="18"/>
  <c r="K559" i="18"/>
  <c r="I543" i="18"/>
  <c r="K543" i="18" s="1"/>
  <c r="L632" i="18"/>
  <c r="O632" i="18" s="1"/>
  <c r="O634" i="18"/>
  <c r="M634" i="18"/>
  <c r="L639" i="18"/>
  <c r="O639" i="18" s="1"/>
  <c r="O641" i="18"/>
  <c r="N687" i="18"/>
  <c r="N685" i="18" s="1"/>
  <c r="N688" i="18"/>
  <c r="O772" i="18"/>
  <c r="L770" i="18"/>
  <c r="O770" i="18" s="1"/>
  <c r="P468" i="18"/>
  <c r="N470" i="18"/>
  <c r="P472" i="18"/>
  <c r="J592" i="18"/>
  <c r="K592" i="18" s="1"/>
  <c r="K593" i="18"/>
  <c r="L392" i="18"/>
  <c r="O392" i="18" s="1"/>
  <c r="L395" i="18"/>
  <c r="O395" i="18" s="1"/>
  <c r="L422" i="18"/>
  <c r="O422" i="18" s="1"/>
  <c r="L429" i="18"/>
  <c r="O429" i="18" s="1"/>
  <c r="J537" i="18"/>
  <c r="J522" i="18" s="1"/>
  <c r="L547" i="18"/>
  <c r="O547" i="18" s="1"/>
  <c r="K669" i="18"/>
  <c r="K673" i="18"/>
  <c r="L687" i="18"/>
  <c r="L447" i="18"/>
  <c r="O447" i="18" s="1"/>
  <c r="L526" i="18"/>
  <c r="O526" i="18" s="1"/>
  <c r="L533" i="18"/>
  <c r="O533" i="18" s="1"/>
  <c r="L658" i="18"/>
  <c r="O658" i="18" s="1"/>
  <c r="N789" i="18"/>
  <c r="O789" i="18" s="1"/>
  <c r="M424" i="18"/>
  <c r="M545" i="18"/>
  <c r="K576" i="18"/>
  <c r="I628" i="18"/>
  <c r="K628" i="18" s="1"/>
  <c r="L300" i="16"/>
  <c r="L298" i="16" s="1"/>
  <c r="L33" i="17"/>
  <c r="O33" i="17" s="1"/>
  <c r="N23" i="17"/>
  <c r="N13" i="17" s="1"/>
  <c r="I112" i="17"/>
  <c r="K112" i="17" s="1"/>
  <c r="L121" i="17"/>
  <c r="O121" i="17" s="1"/>
  <c r="M184" i="17"/>
  <c r="P184" i="17" s="1"/>
  <c r="L230" i="17"/>
  <c r="L283" i="17"/>
  <c r="O283" i="17" s="1"/>
  <c r="J288" i="17"/>
  <c r="J275" i="17" s="1"/>
  <c r="K275" i="17" s="1"/>
  <c r="J327" i="17"/>
  <c r="K327" i="17" s="1"/>
  <c r="N347" i="17"/>
  <c r="N345" i="17" s="1"/>
  <c r="K362" i="17"/>
  <c r="N392" i="17"/>
  <c r="L395" i="17"/>
  <c r="O395" i="17" s="1"/>
  <c r="J433" i="17"/>
  <c r="J417" i="17" s="1"/>
  <c r="K340" i="16"/>
  <c r="N56" i="17"/>
  <c r="O56" i="17" s="1"/>
  <c r="L59" i="17"/>
  <c r="O59" i="17" s="1"/>
  <c r="L122" i="17"/>
  <c r="O122" i="17" s="1"/>
  <c r="N152" i="17"/>
  <c r="P152" i="17" s="1"/>
  <c r="L155" i="17"/>
  <c r="O155" i="17" s="1"/>
  <c r="L187" i="17"/>
  <c r="O187" i="17" s="1"/>
  <c r="P410" i="17"/>
  <c r="K725" i="17"/>
  <c r="M318" i="17"/>
  <c r="P318" i="17" s="1"/>
  <c r="L171" i="17"/>
  <c r="O171" i="17" s="1"/>
  <c r="K340" i="17"/>
  <c r="K826" i="16"/>
  <c r="L43" i="17"/>
  <c r="L41" i="17" s="1"/>
  <c r="N90" i="17"/>
  <c r="N88" i="17" s="1"/>
  <c r="L125" i="17"/>
  <c r="O125" i="17" s="1"/>
  <c r="L135" i="17"/>
  <c r="O135" i="17" s="1"/>
  <c r="M171" i="17"/>
  <c r="P171" i="17" s="1"/>
  <c r="L209" i="17"/>
  <c r="O209" i="17" s="1"/>
  <c r="L249" i="17"/>
  <c r="O249" i="17" s="1"/>
  <c r="M263" i="17"/>
  <c r="M261" i="17" s="1"/>
  <c r="O282" i="17"/>
  <c r="I314" i="17"/>
  <c r="K314" i="17" s="1"/>
  <c r="M317" i="17"/>
  <c r="P317" i="17" s="1"/>
  <c r="N331" i="17"/>
  <c r="O331" i="17" s="1"/>
  <c r="P333" i="17"/>
  <c r="K360" i="17"/>
  <c r="K378" i="17"/>
  <c r="K381" i="17"/>
  <c r="L391" i="17"/>
  <c r="O391" i="17" s="1"/>
  <c r="P449" i="17"/>
  <c r="K338" i="16"/>
  <c r="J364" i="16"/>
  <c r="M392" i="16"/>
  <c r="P392" i="16" s="1"/>
  <c r="K824" i="16"/>
  <c r="O58" i="17"/>
  <c r="I77" i="17"/>
  <c r="I65" i="17" s="1"/>
  <c r="K65" i="17" s="1"/>
  <c r="L151" i="17"/>
  <c r="L149" i="17" s="1"/>
  <c r="L183" i="17"/>
  <c r="L181" i="17" s="1"/>
  <c r="L198" i="17"/>
  <c r="O198" i="17" s="1"/>
  <c r="L334" i="17"/>
  <c r="O334" i="17" s="1"/>
  <c r="O353" i="17"/>
  <c r="I364" i="17"/>
  <c r="K370" i="17"/>
  <c r="L422" i="17"/>
  <c r="O422" i="17" s="1"/>
  <c r="O424" i="17"/>
  <c r="M447" i="17"/>
  <c r="P447" i="17" s="1"/>
  <c r="K647" i="17"/>
  <c r="K699" i="17"/>
  <c r="M187" i="17"/>
  <c r="P187" i="17" s="1"/>
  <c r="M279" i="17"/>
  <c r="M277" i="17" s="1"/>
  <c r="M138" i="17"/>
  <c r="P138" i="17" s="1"/>
  <c r="L301" i="17"/>
  <c r="O301" i="17" s="1"/>
  <c r="M55" i="16"/>
  <c r="M53" i="16" s="1"/>
  <c r="K271" i="16"/>
  <c r="J288" i="16"/>
  <c r="J275" i="16" s="1"/>
  <c r="K275" i="16" s="1"/>
  <c r="L405" i="16"/>
  <c r="O405" i="16" s="1"/>
  <c r="N55" i="17"/>
  <c r="M69" i="17"/>
  <c r="P69" i="17" s="1"/>
  <c r="N68" i="17"/>
  <c r="O154" i="17"/>
  <c r="M168" i="17"/>
  <c r="P168" i="17" s="1"/>
  <c r="O186" i="17"/>
  <c r="L264" i="17"/>
  <c r="O264" i="17" s="1"/>
  <c r="P264" i="17"/>
  <c r="O303" i="17"/>
  <c r="M330" i="17"/>
  <c r="O333" i="17"/>
  <c r="M392" i="17"/>
  <c r="P392" i="17" s="1"/>
  <c r="L631" i="17"/>
  <c r="O631" i="17" s="1"/>
  <c r="M56" i="17"/>
  <c r="L26" i="17"/>
  <c r="L24" i="17" s="1"/>
  <c r="O282" i="16"/>
  <c r="P58" i="17"/>
  <c r="N121" i="17"/>
  <c r="N119" i="17" s="1"/>
  <c r="P154" i="17"/>
  <c r="O170" i="17"/>
  <c r="P186" i="17"/>
  <c r="O266" i="17"/>
  <c r="P303" i="17"/>
  <c r="P350" i="17"/>
  <c r="K385" i="17"/>
  <c r="O410" i="17"/>
  <c r="L408" i="17"/>
  <c r="O408" i="17" s="1"/>
  <c r="L404" i="17"/>
  <c r="O431" i="17"/>
  <c r="L429" i="17"/>
  <c r="O429" i="17" s="1"/>
  <c r="K145" i="17"/>
  <c r="L168" i="17"/>
  <c r="O168" i="17" s="1"/>
  <c r="P331" i="16"/>
  <c r="K359" i="16"/>
  <c r="P44" i="17"/>
  <c r="N43" i="17"/>
  <c r="N41" i="17" s="1"/>
  <c r="I76" i="17"/>
  <c r="I143" i="17"/>
  <c r="I276" i="17"/>
  <c r="K276" i="17" s="1"/>
  <c r="P348" i="17"/>
  <c r="L167" i="16"/>
  <c r="L165" i="16" s="1"/>
  <c r="M334" i="17"/>
  <c r="P334" i="17" s="1"/>
  <c r="M421" i="17"/>
  <c r="M422" i="17"/>
  <c r="P422" i="17" s="1"/>
  <c r="N26" i="17"/>
  <c r="N16" i="17" s="1"/>
  <c r="N14" i="17" s="1"/>
  <c r="L134" i="17"/>
  <c r="O134" i="17" s="1"/>
  <c r="M167" i="17"/>
  <c r="M165" i="17" s="1"/>
  <c r="L217" i="17"/>
  <c r="O217" i="17" s="1"/>
  <c r="L228" i="17"/>
  <c r="I297" i="17"/>
  <c r="K297" i="17" s="1"/>
  <c r="L347" i="17"/>
  <c r="M547" i="17"/>
  <c r="P547" i="17" s="1"/>
  <c r="M546" i="17"/>
  <c r="P546" i="17" s="1"/>
  <c r="K723" i="17"/>
  <c r="K821" i="17"/>
  <c r="K824" i="17"/>
  <c r="K827" i="17"/>
  <c r="K374" i="17"/>
  <c r="K355" i="17"/>
  <c r="K379" i="17"/>
  <c r="I434" i="17"/>
  <c r="K434" i="17" s="1"/>
  <c r="L447" i="17"/>
  <c r="O447" i="17" s="1"/>
  <c r="K460" i="17"/>
  <c r="M472" i="17"/>
  <c r="M469" i="17" s="1"/>
  <c r="P469" i="17" s="1"/>
  <c r="M634" i="17"/>
  <c r="K649" i="17"/>
  <c r="L687" i="17"/>
  <c r="K822" i="17"/>
  <c r="K825" i="17"/>
  <c r="K828" i="17"/>
  <c r="K369" i="17"/>
  <c r="O470" i="17"/>
  <c r="K561" i="17"/>
  <c r="K669" i="17"/>
  <c r="L688" i="17"/>
  <c r="O688" i="17" s="1"/>
  <c r="J722" i="17"/>
  <c r="K722" i="17" s="1"/>
  <c r="L788" i="17"/>
  <c r="O788" i="17" s="1"/>
  <c r="K823" i="17"/>
  <c r="K826" i="17"/>
  <c r="N151" i="16"/>
  <c r="L209" i="16"/>
  <c r="O209" i="16" s="1"/>
  <c r="O44" i="16"/>
  <c r="L168" i="16"/>
  <c r="L171" i="16"/>
  <c r="O171" i="16" s="1"/>
  <c r="I174" i="16"/>
  <c r="K174" i="16" s="1"/>
  <c r="I233" i="16"/>
  <c r="K233" i="16" s="1"/>
  <c r="L283" i="16"/>
  <c r="O283" i="16" s="1"/>
  <c r="P303" i="16"/>
  <c r="L317" i="16"/>
  <c r="O317" i="16" s="1"/>
  <c r="N330" i="16"/>
  <c r="N328" i="16" s="1"/>
  <c r="K365" i="16"/>
  <c r="K651" i="16"/>
  <c r="K800" i="16"/>
  <c r="K822" i="16"/>
  <c r="K828" i="16"/>
  <c r="M29" i="17"/>
  <c r="O46" i="17"/>
  <c r="L44" i="17"/>
  <c r="O44" i="17" s="1"/>
  <c r="L23" i="17"/>
  <c r="N91" i="17"/>
  <c r="O91" i="17" s="1"/>
  <c r="P93" i="17"/>
  <c r="M91" i="17"/>
  <c r="P127" i="17"/>
  <c r="M125" i="17"/>
  <c r="P125" i="17" s="1"/>
  <c r="N135" i="17"/>
  <c r="M318" i="16"/>
  <c r="P318" i="16" s="1"/>
  <c r="O394" i="16"/>
  <c r="P22" i="17"/>
  <c r="M19" i="17"/>
  <c r="M23" i="17"/>
  <c r="P46" i="17"/>
  <c r="L55" i="16"/>
  <c r="L53" i="16" s="1"/>
  <c r="M90" i="16"/>
  <c r="M88" i="16" s="1"/>
  <c r="N121" i="16"/>
  <c r="N119" i="16" s="1"/>
  <c r="N134" i="16"/>
  <c r="N132" i="16" s="1"/>
  <c r="L238" i="16"/>
  <c r="O238" i="16" s="1"/>
  <c r="L230" i="16"/>
  <c r="O336" i="16"/>
  <c r="K649" i="16"/>
  <c r="K701" i="16"/>
  <c r="N19" i="17"/>
  <c r="N12" i="17"/>
  <c r="M26" i="17"/>
  <c r="M24" i="17" s="1"/>
  <c r="O32" i="17"/>
  <c r="L29" i="17"/>
  <c r="P42" i="17"/>
  <c r="O49" i="17"/>
  <c r="L47" i="17"/>
  <c r="O47" i="17" s="1"/>
  <c r="O71" i="17"/>
  <c r="L69" i="17"/>
  <c r="O69" i="17" s="1"/>
  <c r="P124" i="17"/>
  <c r="M122" i="17"/>
  <c r="P122" i="17" s="1"/>
  <c r="K146" i="17"/>
  <c r="I130" i="17"/>
  <c r="K130" i="17" s="1"/>
  <c r="P154" i="16"/>
  <c r="J327" i="16"/>
  <c r="K327" i="16" s="1"/>
  <c r="K385" i="16"/>
  <c r="K628" i="16"/>
  <c r="O25" i="17"/>
  <c r="L15" i="17"/>
  <c r="P71" i="17"/>
  <c r="O12" i="17"/>
  <c r="L9" i="17"/>
  <c r="P67" i="17"/>
  <c r="O74" i="17"/>
  <c r="L72" i="17"/>
  <c r="O72" i="17" s="1"/>
  <c r="P96" i="17"/>
  <c r="M94" i="17"/>
  <c r="P94" i="17" s="1"/>
  <c r="K99" i="17"/>
  <c r="I87" i="17"/>
  <c r="K87" i="17" s="1"/>
  <c r="P137" i="17"/>
  <c r="M134" i="17"/>
  <c r="P134" i="17" s="1"/>
  <c r="M155" i="16"/>
  <c r="P155" i="16" s="1"/>
  <c r="M405" i="16"/>
  <c r="P405" i="16" s="1"/>
  <c r="O19" i="17"/>
  <c r="M135" i="17"/>
  <c r="P135" i="17" s="1"/>
  <c r="K80" i="17"/>
  <c r="I148" i="17"/>
  <c r="K148" i="17" s="1"/>
  <c r="N183" i="17"/>
  <c r="L238" i="17"/>
  <c r="I248" i="17"/>
  <c r="K248" i="17" s="1"/>
  <c r="P269" i="17"/>
  <c r="N317" i="17"/>
  <c r="N315" i="17" s="1"/>
  <c r="O336" i="17"/>
  <c r="O394" i="17"/>
  <c r="P446" i="17"/>
  <c r="P503" i="17"/>
  <c r="M502" i="17"/>
  <c r="P502" i="17" s="1"/>
  <c r="J537" i="17"/>
  <c r="J522" i="17" s="1"/>
  <c r="P807" i="17"/>
  <c r="M805" i="17"/>
  <c r="P805" i="17" s="1"/>
  <c r="M151" i="17"/>
  <c r="P157" i="17"/>
  <c r="I174" i="17"/>
  <c r="I208" i="17"/>
  <c r="K208" i="17" s="1"/>
  <c r="P262" i="17"/>
  <c r="P301" i="17"/>
  <c r="P306" i="17"/>
  <c r="L317" i="17"/>
  <c r="O323" i="17"/>
  <c r="K338" i="17"/>
  <c r="M391" i="17"/>
  <c r="M405" i="17"/>
  <c r="P405" i="17" s="1"/>
  <c r="M404" i="17"/>
  <c r="P404" i="17" s="1"/>
  <c r="N414" i="17"/>
  <c r="N523" i="17"/>
  <c r="N526" i="17"/>
  <c r="P738" i="17"/>
  <c r="M737" i="17"/>
  <c r="P737" i="17" s="1"/>
  <c r="P771" i="17"/>
  <c r="M770" i="17"/>
  <c r="P770" i="17" s="1"/>
  <c r="P788" i="17"/>
  <c r="M786" i="17"/>
  <c r="P786" i="17" s="1"/>
  <c r="P403" i="17"/>
  <c r="P545" i="17"/>
  <c r="N280" i="17"/>
  <c r="P282" i="17"/>
  <c r="O390" i="17"/>
  <c r="K462" i="17"/>
  <c r="I443" i="17"/>
  <c r="K443" i="17" s="1"/>
  <c r="L533" i="17"/>
  <c r="O533" i="17" s="1"/>
  <c r="O535" i="17"/>
  <c r="L525" i="17"/>
  <c r="I190" i="17"/>
  <c r="K190" i="17" s="1"/>
  <c r="K435" i="17"/>
  <c r="I433" i="17"/>
  <c r="K651" i="17"/>
  <c r="I628" i="17"/>
  <c r="K628" i="17" s="1"/>
  <c r="N279" i="17"/>
  <c r="N300" i="17"/>
  <c r="O329" i="17"/>
  <c r="J364" i="17"/>
  <c r="L477" i="17"/>
  <c r="O477" i="17" s="1"/>
  <c r="O479" i="17"/>
  <c r="K537" i="17"/>
  <c r="I522" i="17"/>
  <c r="K522" i="17" s="1"/>
  <c r="L446" i="17"/>
  <c r="O449" i="17"/>
  <c r="O787" i="17"/>
  <c r="I785" i="17"/>
  <c r="K785" i="17" s="1"/>
  <c r="K800" i="17"/>
  <c r="O806" i="17"/>
  <c r="L805" i="17"/>
  <c r="O805" i="17" s="1"/>
  <c r="K592" i="17"/>
  <c r="P686" i="17"/>
  <c r="P755" i="17"/>
  <c r="M754" i="17"/>
  <c r="P754" i="17" s="1"/>
  <c r="O420" i="17"/>
  <c r="O472" i="17"/>
  <c r="P549" i="17"/>
  <c r="K568" i="17"/>
  <c r="K593" i="17"/>
  <c r="J654" i="17"/>
  <c r="L658" i="17"/>
  <c r="O658" i="17" s="1"/>
  <c r="O660" i="17"/>
  <c r="M660" i="17"/>
  <c r="N789" i="17"/>
  <c r="K560" i="17"/>
  <c r="O657" i="17"/>
  <c r="L655" i="17"/>
  <c r="O655" i="17" s="1"/>
  <c r="O630" i="17"/>
  <c r="K675" i="17"/>
  <c r="K672" i="17"/>
  <c r="M690" i="17"/>
  <c r="I654" i="17"/>
  <c r="O186" i="16"/>
  <c r="L231" i="16"/>
  <c r="L321" i="16"/>
  <c r="O321" i="16" s="1"/>
  <c r="K355" i="16"/>
  <c r="K360" i="16"/>
  <c r="K369" i="16"/>
  <c r="K372" i="16"/>
  <c r="I559" i="16"/>
  <c r="L631" i="16"/>
  <c r="O631" i="16" s="1"/>
  <c r="L43" i="16"/>
  <c r="L41" i="16" s="1"/>
  <c r="N90" i="16"/>
  <c r="M321" i="16"/>
  <c r="P321" i="16" s="1"/>
  <c r="M330" i="16"/>
  <c r="M328" i="16" s="1"/>
  <c r="K378" i="16"/>
  <c r="I442" i="16"/>
  <c r="K442" i="16" s="1"/>
  <c r="K647" i="16"/>
  <c r="K700" i="16"/>
  <c r="K821" i="16"/>
  <c r="O46" i="16"/>
  <c r="L69" i="16"/>
  <c r="O69" i="16" s="1"/>
  <c r="O124" i="16"/>
  <c r="M134" i="16"/>
  <c r="P134" i="16" s="1"/>
  <c r="L198" i="16"/>
  <c r="O198" i="16" s="1"/>
  <c r="L446" i="16"/>
  <c r="O446" i="16" s="1"/>
  <c r="K674" i="16"/>
  <c r="L47" i="16"/>
  <c r="O47" i="16" s="1"/>
  <c r="P186" i="16"/>
  <c r="M279" i="16"/>
  <c r="M277" i="16" s="1"/>
  <c r="M347" i="16"/>
  <c r="M345" i="16" s="1"/>
  <c r="K825" i="16"/>
  <c r="M56" i="16"/>
  <c r="I112" i="16"/>
  <c r="K112" i="16" s="1"/>
  <c r="L187" i="16"/>
  <c r="O187" i="16" s="1"/>
  <c r="N263" i="16"/>
  <c r="N261" i="16" s="1"/>
  <c r="L279" i="16"/>
  <c r="L277" i="16" s="1"/>
  <c r="M317" i="16"/>
  <c r="M395" i="16"/>
  <c r="P395" i="16" s="1"/>
  <c r="K669" i="16"/>
  <c r="K723" i="16"/>
  <c r="K287" i="16"/>
  <c r="I276" i="16"/>
  <c r="K276" i="16" s="1"/>
  <c r="O96" i="16"/>
  <c r="L94" i="16"/>
  <c r="O94" i="16" s="1"/>
  <c r="L90" i="16"/>
  <c r="O535" i="16"/>
  <c r="L36" i="16"/>
  <c r="O36" i="16" s="1"/>
  <c r="L26" i="16"/>
  <c r="L24" i="16" s="1"/>
  <c r="L72" i="16"/>
  <c r="O72" i="16" s="1"/>
  <c r="L68" i="16"/>
  <c r="O68" i="16" s="1"/>
  <c r="O74" i="16"/>
  <c r="K159" i="16"/>
  <c r="I148" i="16"/>
  <c r="K148" i="16" s="1"/>
  <c r="N187" i="16"/>
  <c r="N183" i="16"/>
  <c r="N181" i="16" s="1"/>
  <c r="L351" i="16"/>
  <c r="O351" i="16" s="1"/>
  <c r="L347" i="16"/>
  <c r="O353" i="16"/>
  <c r="N23" i="16"/>
  <c r="N13" i="16" s="1"/>
  <c r="P58" i="16"/>
  <c r="N55" i="16"/>
  <c r="N53" i="16" s="1"/>
  <c r="K99" i="16"/>
  <c r="I87" i="16"/>
  <c r="K87" i="16" s="1"/>
  <c r="M122" i="16"/>
  <c r="P122" i="16" s="1"/>
  <c r="L331" i="16"/>
  <c r="O331" i="16" s="1"/>
  <c r="O333" i="16"/>
  <c r="K325" i="16"/>
  <c r="I314" i="16"/>
  <c r="K314" i="16" s="1"/>
  <c r="L422" i="16"/>
  <c r="O422" i="16" s="1"/>
  <c r="O424" i="16"/>
  <c r="L33" i="16"/>
  <c r="O33" i="16" s="1"/>
  <c r="L23" i="16"/>
  <c r="M47" i="16"/>
  <c r="P47" i="16" s="1"/>
  <c r="M43" i="16"/>
  <c r="P93" i="16"/>
  <c r="M23" i="16"/>
  <c r="M91" i="16"/>
  <c r="P91" i="16" s="1"/>
  <c r="N168" i="16"/>
  <c r="P168" i="16" s="1"/>
  <c r="N167" i="16"/>
  <c r="N165" i="16" s="1"/>
  <c r="N404" i="16"/>
  <c r="N402" i="16" s="1"/>
  <c r="N408" i="16"/>
  <c r="J722" i="16"/>
  <c r="K722" i="16" s="1"/>
  <c r="K725" i="16"/>
  <c r="P61" i="16"/>
  <c r="M59" i="16"/>
  <c r="P59" i="16" s="1"/>
  <c r="N69" i="16"/>
  <c r="N68" i="16"/>
  <c r="N66" i="16" s="1"/>
  <c r="O152" i="16"/>
  <c r="K540" i="16"/>
  <c r="J537" i="16"/>
  <c r="J522" i="16" s="1"/>
  <c r="P96" i="16"/>
  <c r="M125" i="16"/>
  <c r="P125" i="16" s="1"/>
  <c r="M135" i="16"/>
  <c r="P135" i="16" s="1"/>
  <c r="J143" i="16"/>
  <c r="J131" i="16" s="1"/>
  <c r="L229" i="16"/>
  <c r="M301" i="16"/>
  <c r="P301" i="16" s="1"/>
  <c r="K466" i="16"/>
  <c r="L547" i="16"/>
  <c r="O547" i="16" s="1"/>
  <c r="M549" i="16"/>
  <c r="M634" i="16"/>
  <c r="M631" i="16" s="1"/>
  <c r="M629" i="16" s="1"/>
  <c r="P629" i="16" s="1"/>
  <c r="J721" i="16"/>
  <c r="K721" i="16" s="1"/>
  <c r="P44" i="16"/>
  <c r="O58" i="16"/>
  <c r="I76" i="16"/>
  <c r="K76" i="16" s="1"/>
  <c r="L121" i="16"/>
  <c r="O121" i="16" s="1"/>
  <c r="O170" i="16"/>
  <c r="L184" i="16"/>
  <c r="O184" i="16" s="1"/>
  <c r="L228" i="16"/>
  <c r="M267" i="16"/>
  <c r="P267" i="16" s="1"/>
  <c r="L318" i="16"/>
  <c r="O318" i="16" s="1"/>
  <c r="P333" i="16"/>
  <c r="M391" i="16"/>
  <c r="P391" i="16" s="1"/>
  <c r="O397" i="16"/>
  <c r="I433" i="16"/>
  <c r="I417" i="16" s="1"/>
  <c r="O456" i="16"/>
  <c r="L546" i="16"/>
  <c r="O546" i="16" s="1"/>
  <c r="L632" i="16"/>
  <c r="O632" i="16" s="1"/>
  <c r="O641" i="16"/>
  <c r="O690" i="16"/>
  <c r="N26" i="16"/>
  <c r="N47" i="16"/>
  <c r="M68" i="16"/>
  <c r="P68" i="16" s="1"/>
  <c r="O61" i="16"/>
  <c r="O93" i="16"/>
  <c r="L134" i="16"/>
  <c r="L132" i="16" s="1"/>
  <c r="O132" i="16" s="1"/>
  <c r="O157" i="16"/>
  <c r="I216" i="16"/>
  <c r="K216" i="16" s="1"/>
  <c r="L217" i="16"/>
  <c r="O217" i="16" s="1"/>
  <c r="N279" i="16"/>
  <c r="N277" i="16" s="1"/>
  <c r="K370" i="16"/>
  <c r="K374" i="16"/>
  <c r="J433" i="16"/>
  <c r="J417" i="16" s="1"/>
  <c r="I434" i="16"/>
  <c r="L525" i="16"/>
  <c r="O525" i="16" s="1"/>
  <c r="L657" i="16"/>
  <c r="O657" i="16" s="1"/>
  <c r="L687" i="16"/>
  <c r="O687" i="16" s="1"/>
  <c r="K827" i="16"/>
  <c r="M300" i="16"/>
  <c r="P353" i="16"/>
  <c r="K594" i="16"/>
  <c r="K673" i="16"/>
  <c r="L788" i="16"/>
  <c r="O788" i="16" s="1"/>
  <c r="K823" i="16"/>
  <c r="M152" i="16"/>
  <c r="P152" i="16" s="1"/>
  <c r="L280" i="16"/>
  <c r="O280" i="16" s="1"/>
  <c r="L12" i="16"/>
  <c r="O15" i="16"/>
  <c r="L19" i="16"/>
  <c r="O22" i="16"/>
  <c r="M26" i="16"/>
  <c r="O29" i="16"/>
  <c r="O35" i="16"/>
  <c r="P54" i="16"/>
  <c r="L56" i="16"/>
  <c r="L59" i="16"/>
  <c r="O59" i="16" s="1"/>
  <c r="I77" i="16"/>
  <c r="O120" i="16"/>
  <c r="O127" i="16"/>
  <c r="O137" i="16"/>
  <c r="M167" i="16"/>
  <c r="P173" i="16"/>
  <c r="P184" i="16"/>
  <c r="I190" i="16"/>
  <c r="K190" i="16" s="1"/>
  <c r="K255" i="16"/>
  <c r="I248" i="16"/>
  <c r="K248" i="16" s="1"/>
  <c r="M263" i="16"/>
  <c r="O266" i="16"/>
  <c r="L264" i="16"/>
  <c r="O264" i="16" s="1"/>
  <c r="P278" i="16"/>
  <c r="N318" i="16"/>
  <c r="N317" i="16"/>
  <c r="N315" i="16" s="1"/>
  <c r="P329" i="16"/>
  <c r="O420" i="16"/>
  <c r="N227" i="16"/>
  <c r="O262" i="16"/>
  <c r="O269" i="16"/>
  <c r="L267" i="16"/>
  <c r="O267" i="16" s="1"/>
  <c r="P285" i="16"/>
  <c r="M283" i="16"/>
  <c r="P283" i="16" s="1"/>
  <c r="O303" i="16"/>
  <c r="L301" i="16"/>
  <c r="O301" i="16" s="1"/>
  <c r="O390" i="16"/>
  <c r="N12" i="16"/>
  <c r="P46" i="16"/>
  <c r="P49" i="16"/>
  <c r="N56" i="16"/>
  <c r="P71" i="16"/>
  <c r="P74" i="16"/>
  <c r="L91" i="16"/>
  <c r="O91" i="16" s="1"/>
  <c r="L151" i="16"/>
  <c r="O154" i="16"/>
  <c r="I208" i="16"/>
  <c r="K208" i="16" s="1"/>
  <c r="L249" i="16"/>
  <c r="O249" i="16" s="1"/>
  <c r="M264" i="16"/>
  <c r="P264" i="16" s="1"/>
  <c r="O299" i="16"/>
  <c r="O306" i="16"/>
  <c r="L304" i="16"/>
  <c r="O304" i="16" s="1"/>
  <c r="P403" i="16"/>
  <c r="O410" i="16"/>
  <c r="L404" i="16"/>
  <c r="K145" i="16"/>
  <c r="I143" i="16"/>
  <c r="P350" i="16"/>
  <c r="M348" i="16"/>
  <c r="P348" i="16" s="1"/>
  <c r="M15" i="16"/>
  <c r="M29" i="16"/>
  <c r="M121" i="16"/>
  <c r="O140" i="16"/>
  <c r="I130" i="16"/>
  <c r="K130" i="16" s="1"/>
  <c r="K146" i="16"/>
  <c r="O150" i="16"/>
  <c r="P170" i="16"/>
  <c r="M183" i="16"/>
  <c r="M181" i="16" s="1"/>
  <c r="M304" i="16"/>
  <c r="P304" i="16" s="1"/>
  <c r="M408" i="16"/>
  <c r="P408" i="16" s="1"/>
  <c r="K204" i="16"/>
  <c r="I197" i="16"/>
  <c r="K197" i="16" s="1"/>
  <c r="P282" i="16"/>
  <c r="M280" i="16"/>
  <c r="P280" i="16" s="1"/>
  <c r="O329" i="16"/>
  <c r="N391" i="16"/>
  <c r="N389" i="16" s="1"/>
  <c r="L330" i="16"/>
  <c r="O431" i="16"/>
  <c r="M444" i="16"/>
  <c r="P444" i="16" s="1"/>
  <c r="M472" i="16"/>
  <c r="L470" i="16"/>
  <c r="O470" i="16" s="1"/>
  <c r="O472" i="16"/>
  <c r="M523" i="16"/>
  <c r="P523" i="16" s="1"/>
  <c r="N770" i="16"/>
  <c r="I237" i="16"/>
  <c r="K244" i="16"/>
  <c r="I297" i="16"/>
  <c r="K297" i="16" s="1"/>
  <c r="I364" i="16"/>
  <c r="K381" i="16"/>
  <c r="L391" i="16"/>
  <c r="O391" i="16" s="1"/>
  <c r="M404" i="16"/>
  <c r="P404" i="16" s="1"/>
  <c r="L421" i="16"/>
  <c r="O421" i="16" s="1"/>
  <c r="M424" i="16"/>
  <c r="L467" i="16"/>
  <c r="O467" i="16" s="1"/>
  <c r="O479" i="16"/>
  <c r="L477" i="16"/>
  <c r="O477" i="16" s="1"/>
  <c r="O524" i="16"/>
  <c r="P739" i="16"/>
  <c r="M737" i="16"/>
  <c r="P737" i="16" s="1"/>
  <c r="P504" i="16"/>
  <c r="M502" i="16"/>
  <c r="P502" i="16" s="1"/>
  <c r="P687" i="16"/>
  <c r="M685" i="16"/>
  <c r="P685" i="16" s="1"/>
  <c r="O738" i="16"/>
  <c r="L737" i="16"/>
  <c r="O737" i="16" s="1"/>
  <c r="P756" i="16"/>
  <c r="M754" i="16"/>
  <c r="P754" i="16" s="1"/>
  <c r="N444" i="16"/>
  <c r="N414" i="16" s="1"/>
  <c r="O503" i="16"/>
  <c r="L502" i="16"/>
  <c r="O502" i="16" s="1"/>
  <c r="O686" i="16"/>
  <c r="O755" i="16"/>
  <c r="L754" i="16"/>
  <c r="O754" i="16" s="1"/>
  <c r="P772" i="16"/>
  <c r="M770" i="16"/>
  <c r="P770" i="16" s="1"/>
  <c r="O350" i="16"/>
  <c r="P468" i="16"/>
  <c r="M688" i="16"/>
  <c r="P688" i="16" s="1"/>
  <c r="P690" i="16"/>
  <c r="K699" i="16"/>
  <c r="N737" i="16"/>
  <c r="O771" i="16"/>
  <c r="L770" i="16"/>
  <c r="O770" i="16" s="1"/>
  <c r="N502" i="16"/>
  <c r="I592" i="16"/>
  <c r="K592" i="16" s="1"/>
  <c r="K593" i="16"/>
  <c r="O630" i="16"/>
  <c r="N754" i="16"/>
  <c r="L533" i="16"/>
  <c r="O533" i="16" s="1"/>
  <c r="K537" i="16"/>
  <c r="I654" i="16"/>
  <c r="K654" i="16" s="1"/>
  <c r="L658" i="16"/>
  <c r="O658" i="16" s="1"/>
  <c r="N808" i="16"/>
  <c r="K675" i="16"/>
  <c r="O791" i="16"/>
  <c r="L805" i="16"/>
  <c r="O805" i="16" s="1"/>
  <c r="M786" i="16"/>
  <c r="P786" i="16" s="1"/>
  <c r="M805" i="16"/>
  <c r="P805" i="16" s="1"/>
  <c r="L688" i="16"/>
  <c r="O688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N786" i="15" s="1"/>
  <c r="L791" i="15"/>
  <c r="L789" i="15" s="1"/>
  <c r="O789" i="15" s="1"/>
  <c r="P790" i="15"/>
  <c r="O790" i="15"/>
  <c r="M789" i="15"/>
  <c r="P789" i="15" s="1"/>
  <c r="M788" i="15"/>
  <c r="P788" i="15" s="1"/>
  <c r="N787" i="15"/>
  <c r="M787" i="15"/>
  <c r="P787" i="15" s="1"/>
  <c r="L787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P773" i="15"/>
  <c r="O773" i="15"/>
  <c r="N773" i="15"/>
  <c r="M773" i="15"/>
  <c r="L773" i="15"/>
  <c r="O772" i="15"/>
  <c r="N772" i="15"/>
  <c r="M772" i="15"/>
  <c r="P772" i="15" s="1"/>
  <c r="L772" i="15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O757" i="15"/>
  <c r="N757" i="15"/>
  <c r="M757" i="15"/>
  <c r="L757" i="15"/>
  <c r="O756" i="15"/>
  <c r="N756" i="15"/>
  <c r="M756" i="15"/>
  <c r="P756" i="15" s="1"/>
  <c r="L756" i="15"/>
  <c r="N755" i="15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P740" i="15"/>
  <c r="O740" i="15"/>
  <c r="N740" i="15"/>
  <c r="M740" i="15"/>
  <c r="L740" i="15"/>
  <c r="O739" i="15"/>
  <c r="N739" i="15"/>
  <c r="M739" i="15"/>
  <c r="P739" i="15" s="1"/>
  <c r="L739" i="15"/>
  <c r="N738" i="15"/>
  <c r="N737" i="15" s="1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O690" i="15" s="1"/>
  <c r="N688" i="15"/>
  <c r="M688" i="15"/>
  <c r="P688" i="15" s="1"/>
  <c r="N687" i="15"/>
  <c r="N685" i="15" s="1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O660" i="15" s="1"/>
  <c r="P659" i="15"/>
  <c r="O659" i="15"/>
  <c r="P658" i="15"/>
  <c r="N658" i="15"/>
  <c r="M658" i="15"/>
  <c r="P657" i="15"/>
  <c r="M657" i="15"/>
  <c r="M655" i="15" s="1"/>
  <c r="P655" i="15" s="1"/>
  <c r="P656" i="15"/>
  <c r="O656" i="15"/>
  <c r="N656" i="15"/>
  <c r="M656" i="15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N634" i="15"/>
  <c r="N631" i="15" s="1"/>
  <c r="N629" i="15" s="1"/>
  <c r="L634" i="15"/>
  <c r="L632" i="15" s="1"/>
  <c r="O632" i="15" s="1"/>
  <c r="P633" i="15"/>
  <c r="O633" i="15"/>
  <c r="N632" i="15"/>
  <c r="N630" i="15"/>
  <c r="M630" i="15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J592" i="15" s="1"/>
  <c r="I594" i="15"/>
  <c r="I593" i="15"/>
  <c r="J583" i="15"/>
  <c r="J582" i="15"/>
  <c r="J576" i="15" s="1"/>
  <c r="J559" i="15" s="1"/>
  <c r="J577" i="15"/>
  <c r="I577" i="15"/>
  <c r="K577" i="15" s="1"/>
  <c r="I576" i="15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N555" i="15"/>
  <c r="N545" i="15" s="1"/>
  <c r="N544" i="15" s="1"/>
  <c r="M555" i="15"/>
  <c r="N549" i="15"/>
  <c r="N547" i="15" s="1"/>
  <c r="L549" i="15"/>
  <c r="L546" i="15" s="1"/>
  <c r="P548" i="15"/>
  <c r="O548" i="15"/>
  <c r="N546" i="15"/>
  <c r="O545" i="15"/>
  <c r="L545" i="15"/>
  <c r="J543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K522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P526" i="15"/>
  <c r="N526" i="15"/>
  <c r="M526" i="15"/>
  <c r="P525" i="15"/>
  <c r="N525" i="15"/>
  <c r="M525" i="15"/>
  <c r="O524" i="15"/>
  <c r="N524" i="15"/>
  <c r="M524" i="15"/>
  <c r="P524" i="15" s="1"/>
  <c r="L524" i="15"/>
  <c r="N523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O505" i="15"/>
  <c r="N505" i="15"/>
  <c r="M505" i="15"/>
  <c r="P505" i="15" s="1"/>
  <c r="L505" i="15"/>
  <c r="N504" i="15"/>
  <c r="N502" i="15" s="1"/>
  <c r="M504" i="15"/>
  <c r="P504" i="15" s="1"/>
  <c r="L504" i="15"/>
  <c r="O504" i="15" s="1"/>
  <c r="N503" i="15"/>
  <c r="M503" i="15"/>
  <c r="L503" i="15"/>
  <c r="O503" i="15" s="1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N472" i="15"/>
  <c r="N470" i="15" s="1"/>
  <c r="L472" i="15"/>
  <c r="L470" i="15" s="1"/>
  <c r="O470" i="15" s="1"/>
  <c r="P471" i="15"/>
  <c r="O471" i="15"/>
  <c r="N468" i="15"/>
  <c r="M468" i="15"/>
  <c r="P468" i="15" s="1"/>
  <c r="L468" i="15"/>
  <c r="O468" i="15" s="1"/>
  <c r="J466" i="15"/>
  <c r="I466" i="15"/>
  <c r="K466" i="15" s="1"/>
  <c r="J465" i="15"/>
  <c r="I465" i="15"/>
  <c r="K465" i="15" s="1"/>
  <c r="I464" i="15"/>
  <c r="I463" i="15"/>
  <c r="I462" i="15"/>
  <c r="I443" i="15" s="1"/>
  <c r="K443" i="15" s="1"/>
  <c r="I460" i="15"/>
  <c r="K458" i="15"/>
  <c r="P456" i="15"/>
  <c r="L456" i="15"/>
  <c r="L454" i="15" s="1"/>
  <c r="O454" i="15" s="1"/>
  <c r="P455" i="15"/>
  <c r="O455" i="15"/>
  <c r="P454" i="15"/>
  <c r="N454" i="15"/>
  <c r="M454" i="15"/>
  <c r="N449" i="15"/>
  <c r="L449" i="15"/>
  <c r="O449" i="15" s="1"/>
  <c r="P448" i="15"/>
  <c r="O448" i="15"/>
  <c r="N447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I417" i="15" s="1"/>
  <c r="J434" i="15"/>
  <c r="P431" i="15"/>
  <c r="L431" i="15"/>
  <c r="O431" i="15" s="1"/>
  <c r="P430" i="15"/>
  <c r="O430" i="15"/>
  <c r="N429" i="15"/>
  <c r="M429" i="15"/>
  <c r="P429" i="15" s="1"/>
  <c r="N424" i="15"/>
  <c r="N422" i="15" s="1"/>
  <c r="L424" i="15"/>
  <c r="L421" i="15" s="1"/>
  <c r="P423" i="15"/>
  <c r="O423" i="15"/>
  <c r="N421" i="15"/>
  <c r="N419" i="15" s="1"/>
  <c r="O420" i="15"/>
  <c r="N420" i="15"/>
  <c r="M420" i="15"/>
  <c r="L420" i="15"/>
  <c r="J418" i="15"/>
  <c r="K413" i="15"/>
  <c r="K412" i="15"/>
  <c r="N410" i="15"/>
  <c r="N408" i="15" s="1"/>
  <c r="M410" i="15"/>
  <c r="P410" i="15" s="1"/>
  <c r="L410" i="15"/>
  <c r="L408" i="15" s="1"/>
  <c r="O408" i="15" s="1"/>
  <c r="P409" i="15"/>
  <c r="O409" i="15"/>
  <c r="N407" i="15"/>
  <c r="N405" i="15" s="1"/>
  <c r="M407" i="15"/>
  <c r="P407" i="15" s="1"/>
  <c r="L407" i="15"/>
  <c r="L405" i="15" s="1"/>
  <c r="O405" i="15" s="1"/>
  <c r="P406" i="15"/>
  <c r="O406" i="15"/>
  <c r="O403" i="15"/>
  <c r="N403" i="15"/>
  <c r="M403" i="15"/>
  <c r="P403" i="15" s="1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M394" i="15"/>
  <c r="P394" i="15" s="1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M348" i="15" s="1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N331" i="15" s="1"/>
  <c r="M333" i="15"/>
  <c r="L333" i="15"/>
  <c r="P332" i="15"/>
  <c r="O332" i="15"/>
  <c r="N329" i="15"/>
  <c r="M329" i="15"/>
  <c r="L329" i="15"/>
  <c r="O329" i="15" s="1"/>
  <c r="I327" i="15"/>
  <c r="I325" i="15"/>
  <c r="K325" i="15" s="1"/>
  <c r="N323" i="15"/>
  <c r="N321" i="15" s="1"/>
  <c r="M323" i="15"/>
  <c r="L323" i="15"/>
  <c r="L321" i="15" s="1"/>
  <c r="O321" i="15" s="1"/>
  <c r="P322" i="15"/>
  <c r="O322" i="15"/>
  <c r="N320" i="15"/>
  <c r="N318" i="15" s="1"/>
  <c r="M320" i="15"/>
  <c r="L320" i="15"/>
  <c r="L318" i="15" s="1"/>
  <c r="O318" i="15" s="1"/>
  <c r="P319" i="15"/>
  <c r="O319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L304" i="15" s="1"/>
  <c r="O304" i="15" s="1"/>
  <c r="P305" i="15"/>
  <c r="O305" i="15"/>
  <c r="N303" i="15"/>
  <c r="N301" i="15" s="1"/>
  <c r="M303" i="15"/>
  <c r="L303" i="15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M282" i="15"/>
  <c r="P282" i="15" s="1"/>
  <c r="L282" i="15"/>
  <c r="O282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N264" i="15" s="1"/>
  <c r="M266" i="15"/>
  <c r="L266" i="15"/>
  <c r="P265" i="15"/>
  <c r="O265" i="15"/>
  <c r="P262" i="15"/>
  <c r="O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J235" i="15"/>
  <c r="I235" i="15"/>
  <c r="K235" i="15" s="1"/>
  <c r="J233" i="15"/>
  <c r="N231" i="15"/>
  <c r="N230" i="15"/>
  <c r="N229" i="15"/>
  <c r="N228" i="15"/>
  <c r="N227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M186" i="15"/>
  <c r="L186" i="15"/>
  <c r="L184" i="15" s="1"/>
  <c r="P185" i="15"/>
  <c r="O185" i="15"/>
  <c r="N182" i="15"/>
  <c r="M182" i="15"/>
  <c r="P182" i="15" s="1"/>
  <c r="L182" i="15"/>
  <c r="J177" i="15"/>
  <c r="I176" i="15"/>
  <c r="I174" i="15" s="1"/>
  <c r="J174" i="15"/>
  <c r="N173" i="15"/>
  <c r="N171" i="15" s="1"/>
  <c r="M173" i="15"/>
  <c r="L173" i="15"/>
  <c r="L171" i="15" s="1"/>
  <c r="O171" i="15" s="1"/>
  <c r="P172" i="15"/>
  <c r="O172" i="15"/>
  <c r="N170" i="15"/>
  <c r="N168" i="15" s="1"/>
  <c r="M170" i="15"/>
  <c r="L170" i="15"/>
  <c r="L168" i="15" s="1"/>
  <c r="P169" i="15"/>
  <c r="O169" i="15"/>
  <c r="N166" i="15"/>
  <c r="M166" i="15"/>
  <c r="P166" i="15" s="1"/>
  <c r="L166" i="15"/>
  <c r="J164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P154" i="15" s="1"/>
  <c r="L154" i="15"/>
  <c r="L152" i="15" s="1"/>
  <c r="O152" i="15" s="1"/>
  <c r="P153" i="15"/>
  <c r="O153" i="15"/>
  <c r="P150" i="15"/>
  <c r="N150" i="15"/>
  <c r="M150" i="15"/>
  <c r="L150" i="15"/>
  <c r="O150" i="15" s="1"/>
  <c r="J148" i="15"/>
  <c r="I146" i="15"/>
  <c r="K146" i="15" s="1"/>
  <c r="I145" i="15"/>
  <c r="K145" i="15" s="1"/>
  <c r="I144" i="15"/>
  <c r="K144" i="15" s="1"/>
  <c r="N140" i="15"/>
  <c r="N138" i="15" s="1"/>
  <c r="M140" i="15"/>
  <c r="P140" i="15" s="1"/>
  <c r="L140" i="15"/>
  <c r="P139" i="15"/>
  <c r="O139" i="15"/>
  <c r="N137" i="15"/>
  <c r="N135" i="15" s="1"/>
  <c r="M137" i="15"/>
  <c r="P137" i="15" s="1"/>
  <c r="L137" i="15"/>
  <c r="P136" i="15"/>
  <c r="O136" i="15"/>
  <c r="O133" i="15"/>
  <c r="N133" i="15"/>
  <c r="M133" i="15"/>
  <c r="L133" i="15"/>
  <c r="J130" i="15"/>
  <c r="N127" i="15"/>
  <c r="N125" i="15" s="1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P124" i="15" s="1"/>
  <c r="L124" i="15"/>
  <c r="O124" i="15" s="1"/>
  <c r="P123" i="15"/>
  <c r="O123" i="15"/>
  <c r="N120" i="15"/>
  <c r="M120" i="15"/>
  <c r="P120" i="15" s="1"/>
  <c r="L120" i="15"/>
  <c r="O120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I87" i="15" s="1"/>
  <c r="J98" i="15"/>
  <c r="I98" i="15"/>
  <c r="I86" i="15" s="1"/>
  <c r="N96" i="15"/>
  <c r="N94" i="15" s="1"/>
  <c r="M96" i="15"/>
  <c r="P96" i="15" s="1"/>
  <c r="L96" i="15"/>
  <c r="L94" i="15" s="1"/>
  <c r="O94" i="15" s="1"/>
  <c r="P95" i="15"/>
  <c r="O95" i="15"/>
  <c r="N93" i="15"/>
  <c r="N91" i="15" s="1"/>
  <c r="M93" i="15"/>
  <c r="L93" i="15"/>
  <c r="L91" i="15" s="1"/>
  <c r="P92" i="15"/>
  <c r="O92" i="15"/>
  <c r="P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P74" i="15" s="1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O67" i="15"/>
  <c r="N67" i="15"/>
  <c r="M67" i="15"/>
  <c r="L67" i="15"/>
  <c r="J65" i="15"/>
  <c r="N61" i="15"/>
  <c r="N59" i="15" s="1"/>
  <c r="M61" i="15"/>
  <c r="M59" i="15" s="1"/>
  <c r="P59" i="15" s="1"/>
  <c r="L61" i="15"/>
  <c r="O61" i="15" s="1"/>
  <c r="P60" i="15"/>
  <c r="O60" i="15"/>
  <c r="N58" i="15"/>
  <c r="N56" i="15" s="1"/>
  <c r="M58" i="15"/>
  <c r="M56" i="15" s="1"/>
  <c r="L58" i="15"/>
  <c r="L56" i="15" s="1"/>
  <c r="P57" i="15"/>
  <c r="O57" i="15"/>
  <c r="P54" i="15"/>
  <c r="N54" i="15"/>
  <c r="M54" i="15"/>
  <c r="L54" i="15"/>
  <c r="O54" i="15" s="1"/>
  <c r="N49" i="15"/>
  <c r="N47" i="15" s="1"/>
  <c r="M49" i="15"/>
  <c r="P49" i="15" s="1"/>
  <c r="L49" i="15"/>
  <c r="O49" i="15" s="1"/>
  <c r="P48" i="15"/>
  <c r="O48" i="15"/>
  <c r="N46" i="15"/>
  <c r="N44" i="15" s="1"/>
  <c r="M46" i="15"/>
  <c r="M44" i="15" s="1"/>
  <c r="L46" i="15"/>
  <c r="P45" i="15"/>
  <c r="O45" i="15"/>
  <c r="P42" i="15"/>
  <c r="N42" i="15"/>
  <c r="M42" i="15"/>
  <c r="L42" i="15"/>
  <c r="O42" i="15" s="1"/>
  <c r="P36" i="15"/>
  <c r="N36" i="15"/>
  <c r="M36" i="15"/>
  <c r="O35" i="15"/>
  <c r="N35" i="15"/>
  <c r="M35" i="15"/>
  <c r="P35" i="15" s="1"/>
  <c r="L35" i="15"/>
  <c r="N34" i="15"/>
  <c r="N33" i="15"/>
  <c r="N30" i="15" s="1"/>
  <c r="N28" i="15" s="1"/>
  <c r="N32" i="15"/>
  <c r="M32" i="15"/>
  <c r="P32" i="15" s="1"/>
  <c r="L32" i="15"/>
  <c r="O32" i="15" s="1"/>
  <c r="N29" i="15"/>
  <c r="N25" i="15"/>
  <c r="M25" i="15"/>
  <c r="P25" i="15" s="1"/>
  <c r="L25" i="15"/>
  <c r="O25" i="15" s="1"/>
  <c r="P22" i="15"/>
  <c r="O22" i="15"/>
  <c r="N22" i="15"/>
  <c r="N19" i="15" s="1"/>
  <c r="M22" i="15"/>
  <c r="L22" i="15"/>
  <c r="M19" i="15"/>
  <c r="P19" i="15" s="1"/>
  <c r="L19" i="15"/>
  <c r="O19" i="15" s="1"/>
  <c r="N15" i="15"/>
  <c r="M12" i="15"/>
  <c r="P12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N808" i="14"/>
  <c r="M808" i="14"/>
  <c r="P808" i="14" s="1"/>
  <c r="L808" i="14"/>
  <c r="N807" i="14"/>
  <c r="N805" i="14" s="1"/>
  <c r="M807" i="14"/>
  <c r="P807" i="14" s="1"/>
  <c r="L807" i="14"/>
  <c r="O807" i="14" s="1"/>
  <c r="N806" i="14"/>
  <c r="M806" i="14"/>
  <c r="L806" i="14"/>
  <c r="O806" i="14" s="1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N788" i="14" s="1"/>
  <c r="N786" i="14" s="1"/>
  <c r="L791" i="14"/>
  <c r="L789" i="14" s="1"/>
  <c r="O789" i="14" s="1"/>
  <c r="P790" i="14"/>
  <c r="O790" i="14"/>
  <c r="N789" i="14"/>
  <c r="M789" i="14"/>
  <c r="P789" i="14" s="1"/>
  <c r="M788" i="14"/>
  <c r="P788" i="14" s="1"/>
  <c r="L788" i="14"/>
  <c r="O788" i="14" s="1"/>
  <c r="N787" i="14"/>
  <c r="M787" i="14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P774" i="14"/>
  <c r="O774" i="14"/>
  <c r="P773" i="14"/>
  <c r="O773" i="14"/>
  <c r="N773" i="14"/>
  <c r="M773" i="14"/>
  <c r="L773" i="14"/>
  <c r="O772" i="14"/>
  <c r="N772" i="14"/>
  <c r="M772" i="14"/>
  <c r="P772" i="14" s="1"/>
  <c r="L772" i="14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N755" i="14"/>
  <c r="M755" i="14"/>
  <c r="P755" i="14" s="1"/>
  <c r="L755" i="14"/>
  <c r="O755" i="14" s="1"/>
  <c r="M754" i="14"/>
  <c r="P754" i="14" s="1"/>
  <c r="L754" i="14"/>
  <c r="O754" i="14" s="1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M738" i="14"/>
  <c r="P738" i="14" s="1"/>
  <c r="L738" i="14"/>
  <c r="O738" i="14" s="1"/>
  <c r="M737" i="14"/>
  <c r="P737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N690" i="14"/>
  <c r="L690" i="14"/>
  <c r="N688" i="14"/>
  <c r="N687" i="14"/>
  <c r="N686" i="14"/>
  <c r="M686" i="14"/>
  <c r="P686" i="14" s="1"/>
  <c r="L686" i="14"/>
  <c r="O686" i="14" s="1"/>
  <c r="J679" i="14"/>
  <c r="J678" i="14" s="1"/>
  <c r="I678" i="14"/>
  <c r="K678" i="14" s="1"/>
  <c r="J675" i="14"/>
  <c r="I671" i="14"/>
  <c r="K671" i="14" s="1"/>
  <c r="I670" i="14"/>
  <c r="K670" i="14" s="1"/>
  <c r="I669" i="14"/>
  <c r="K673" i="14" s="1"/>
  <c r="P667" i="14"/>
  <c r="O667" i="14"/>
  <c r="P666" i="14"/>
  <c r="O666" i="14"/>
  <c r="N665" i="14"/>
  <c r="M665" i="14"/>
  <c r="P665" i="14" s="1"/>
  <c r="L665" i="14"/>
  <c r="O665" i="14" s="1"/>
  <c r="N660" i="14"/>
  <c r="L660" i="14"/>
  <c r="L657" i="14" s="1"/>
  <c r="O657" i="14" s="1"/>
  <c r="P659" i="14"/>
  <c r="O659" i="14"/>
  <c r="N658" i="14"/>
  <c r="N657" i="14"/>
  <c r="P656" i="14"/>
  <c r="N656" i="14"/>
  <c r="M656" i="14"/>
  <c r="L656" i="14"/>
  <c r="N655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P633" i="14"/>
  <c r="O633" i="14"/>
  <c r="P632" i="14"/>
  <c r="N632" i="14"/>
  <c r="M632" i="14"/>
  <c r="N631" i="14"/>
  <c r="M631" i="14"/>
  <c r="P631" i="14" s="1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77" i="14" s="1"/>
  <c r="J582" i="14"/>
  <c r="J576" i="14" s="1"/>
  <c r="J559" i="14" s="1"/>
  <c r="J543" i="14" s="1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L555" i="14" s="1"/>
  <c r="O555" i="14" s="1"/>
  <c r="P556" i="14"/>
  <c r="O556" i="14"/>
  <c r="N555" i="14"/>
  <c r="N545" i="14" s="1"/>
  <c r="N544" i="14" s="1"/>
  <c r="M555" i="14"/>
  <c r="N549" i="14"/>
  <c r="L549" i="14"/>
  <c r="P548" i="14"/>
  <c r="O548" i="14"/>
  <c r="N547" i="14"/>
  <c r="N546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L533" i="14" s="1"/>
  <c r="O533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P526" i="14"/>
  <c r="N526" i="14"/>
  <c r="M526" i="14"/>
  <c r="P525" i="14"/>
  <c r="N525" i="14"/>
  <c r="M525" i="14"/>
  <c r="P524" i="14"/>
  <c r="O524" i="14"/>
  <c r="N524" i="14"/>
  <c r="M524" i="14"/>
  <c r="L524" i="14"/>
  <c r="N523" i="14"/>
  <c r="M523" i="14"/>
  <c r="P523" i="14" s="1"/>
  <c r="K517" i="14"/>
  <c r="J517" i="14"/>
  <c r="J501" i="14" s="1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O505" i="14"/>
  <c r="N505" i="14"/>
  <c r="M505" i="14"/>
  <c r="L505" i="14"/>
  <c r="O504" i="14"/>
  <c r="N504" i="14"/>
  <c r="M504" i="14"/>
  <c r="P504" i="14" s="1"/>
  <c r="L504" i="14"/>
  <c r="N503" i="14"/>
  <c r="M503" i="14"/>
  <c r="P503" i="14" s="1"/>
  <c r="L503" i="14"/>
  <c r="O503" i="14" s="1"/>
  <c r="M502" i="14"/>
  <c r="P502" i="14" s="1"/>
  <c r="L502" i="14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N470" i="14" s="1"/>
  <c r="L472" i="14"/>
  <c r="L470" i="14" s="1"/>
  <c r="P471" i="14"/>
  <c r="O471" i="14"/>
  <c r="N469" i="14"/>
  <c r="O468" i="14"/>
  <c r="N468" i="14"/>
  <c r="N467" i="14" s="1"/>
  <c r="M468" i="14"/>
  <c r="P468" i="14" s="1"/>
  <c r="L468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P455" i="14"/>
  <c r="O455" i="14"/>
  <c r="N454" i="14"/>
  <c r="M454" i="14"/>
  <c r="P454" i="14" s="1"/>
  <c r="P449" i="14"/>
  <c r="N449" i="14"/>
  <c r="L449" i="14"/>
  <c r="L447" i="14" s="1"/>
  <c r="O447" i="14" s="1"/>
  <c r="P448" i="14"/>
  <c r="O448" i="14"/>
  <c r="P447" i="14"/>
  <c r="N447" i="14"/>
  <c r="M447" i="14"/>
  <c r="P446" i="14"/>
  <c r="N446" i="14"/>
  <c r="M446" i="14"/>
  <c r="P445" i="14"/>
  <c r="O445" i="14"/>
  <c r="N445" i="14"/>
  <c r="M445" i="14"/>
  <c r="L445" i="14"/>
  <c r="N444" i="14"/>
  <c r="M444" i="14"/>
  <c r="P444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I435" i="14"/>
  <c r="K435" i="14" s="1"/>
  <c r="J434" i="14"/>
  <c r="P431" i="14"/>
  <c r="L431" i="14"/>
  <c r="O431" i="14" s="1"/>
  <c r="P430" i="14"/>
  <c r="O430" i="14"/>
  <c r="N429" i="14"/>
  <c r="M429" i="14"/>
  <c r="P429" i="14" s="1"/>
  <c r="N424" i="14"/>
  <c r="L424" i="14"/>
  <c r="L421" i="14" s="1"/>
  <c r="P423" i="14"/>
  <c r="O423" i="14"/>
  <c r="N422" i="14"/>
  <c r="N421" i="14"/>
  <c r="P420" i="14"/>
  <c r="O420" i="14"/>
  <c r="N420" i="14"/>
  <c r="M420" i="14"/>
  <c r="L420" i="14"/>
  <c r="N419" i="14"/>
  <c r="J418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M407" i="14"/>
  <c r="L407" i="14"/>
  <c r="O407" i="14" s="1"/>
  <c r="P406" i="14"/>
  <c r="O406" i="14"/>
  <c r="O403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O394" i="14" s="1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P352" i="14"/>
  <c r="O352" i="14"/>
  <c r="N350" i="14"/>
  <c r="M350" i="14"/>
  <c r="M348" i="14" s="1"/>
  <c r="L350" i="14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N331" i="14" s="1"/>
  <c r="M333" i="14"/>
  <c r="L333" i="14"/>
  <c r="P332" i="14"/>
  <c r="O332" i="14"/>
  <c r="P329" i="14"/>
  <c r="N329" i="14"/>
  <c r="M329" i="14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N318" i="14" s="1"/>
  <c r="M320" i="14"/>
  <c r="L320" i="14"/>
  <c r="O320" i="14" s="1"/>
  <c r="P319" i="14"/>
  <c r="O319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P305" i="14"/>
  <c r="O305" i="14"/>
  <c r="N303" i="14"/>
  <c r="N301" i="14" s="1"/>
  <c r="M303" i="14"/>
  <c r="M301" i="14" s="1"/>
  <c r="P301" i="14" s="1"/>
  <c r="L303" i="14"/>
  <c r="L301" i="14" s="1"/>
  <c r="O301" i="14" s="1"/>
  <c r="P302" i="14"/>
  <c r="O302" i="14"/>
  <c r="O299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M280" i="14" s="1"/>
  <c r="P280" i="14" s="1"/>
  <c r="L282" i="14"/>
  <c r="O282" i="14" s="1"/>
  <c r="P281" i="14"/>
  <c r="O281" i="14"/>
  <c r="P278" i="14"/>
  <c r="O278" i="14"/>
  <c r="N278" i="14"/>
  <c r="M278" i="14"/>
  <c r="L278" i="14"/>
  <c r="J276" i="14"/>
  <c r="I271" i="14"/>
  <c r="I260" i="14" s="1"/>
  <c r="K260" i="14" s="1"/>
  <c r="N269" i="14"/>
  <c r="N267" i="14" s="1"/>
  <c r="M269" i="14"/>
  <c r="L269" i="14"/>
  <c r="L267" i="14" s="1"/>
  <c r="O267" i="14" s="1"/>
  <c r="P268" i="14"/>
  <c r="O268" i="14"/>
  <c r="N266" i="14"/>
  <c r="N264" i="14" s="1"/>
  <c r="M266" i="14"/>
  <c r="M264" i="14" s="1"/>
  <c r="L266" i="14"/>
  <c r="P265" i="14"/>
  <c r="O265" i="14"/>
  <c r="O262" i="14"/>
  <c r="N262" i="14"/>
  <c r="M262" i="14"/>
  <c r="P262" i="14" s="1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I190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M186" i="14"/>
  <c r="L186" i="14"/>
  <c r="L184" i="14" s="1"/>
  <c r="P185" i="14"/>
  <c r="O185" i="14"/>
  <c r="N182" i="14"/>
  <c r="M182" i="14"/>
  <c r="P182" i="14" s="1"/>
  <c r="L182" i="14"/>
  <c r="O182" i="14" s="1"/>
  <c r="J177" i="14"/>
  <c r="I176" i="14"/>
  <c r="I174" i="14" s="1"/>
  <c r="I164" i="14" s="1"/>
  <c r="K164" i="14" s="1"/>
  <c r="J174" i="14"/>
  <c r="N173" i="14"/>
  <c r="N171" i="14" s="1"/>
  <c r="M173" i="14"/>
  <c r="P173" i="14" s="1"/>
  <c r="L173" i="14"/>
  <c r="L171" i="14" s="1"/>
  <c r="O171" i="14" s="1"/>
  <c r="P172" i="14"/>
  <c r="O172" i="14"/>
  <c r="N170" i="14"/>
  <c r="N168" i="14" s="1"/>
  <c r="M170" i="14"/>
  <c r="L170" i="14"/>
  <c r="L168" i="14" s="1"/>
  <c r="P169" i="14"/>
  <c r="O169" i="14"/>
  <c r="N166" i="14"/>
  <c r="M166" i="14"/>
  <c r="P166" i="14" s="1"/>
  <c r="L166" i="14"/>
  <c r="O166" i="14" s="1"/>
  <c r="J164" i="14"/>
  <c r="I159" i="14"/>
  <c r="K159" i="14" s="1"/>
  <c r="N157" i="14"/>
  <c r="N155" i="14" s="1"/>
  <c r="M157" i="14"/>
  <c r="M155" i="14" s="1"/>
  <c r="P155" i="14" s="1"/>
  <c r="L157" i="14"/>
  <c r="P156" i="14"/>
  <c r="O156" i="14"/>
  <c r="N154" i="14"/>
  <c r="N152" i="14" s="1"/>
  <c r="M154" i="14"/>
  <c r="M152" i="14" s="1"/>
  <c r="L154" i="14"/>
  <c r="P153" i="14"/>
  <c r="O153" i="14"/>
  <c r="O150" i="14"/>
  <c r="N150" i="14"/>
  <c r="M150" i="14"/>
  <c r="L150" i="14"/>
  <c r="J148" i="14"/>
  <c r="I146" i="14"/>
  <c r="K146" i="14" s="1"/>
  <c r="I145" i="14"/>
  <c r="I143" i="14" s="1"/>
  <c r="I144" i="14"/>
  <c r="K144" i="14" s="1"/>
  <c r="N140" i="14"/>
  <c r="N138" i="14" s="1"/>
  <c r="M140" i="14"/>
  <c r="L140" i="14"/>
  <c r="O140" i="14" s="1"/>
  <c r="P139" i="14"/>
  <c r="O139" i="14"/>
  <c r="N137" i="14"/>
  <c r="N135" i="14" s="1"/>
  <c r="M137" i="14"/>
  <c r="P137" i="14" s="1"/>
  <c r="L137" i="14"/>
  <c r="O137" i="14" s="1"/>
  <c r="P136" i="14"/>
  <c r="O136" i="14"/>
  <c r="P133" i="14"/>
  <c r="N133" i="14"/>
  <c r="M133" i="14"/>
  <c r="L133" i="14"/>
  <c r="O133" i="14" s="1"/>
  <c r="J130" i="14"/>
  <c r="N127" i="14"/>
  <c r="N125" i="14" s="1"/>
  <c r="M127" i="14"/>
  <c r="M125" i="14" s="1"/>
  <c r="P125" i="14" s="1"/>
  <c r="L127" i="14"/>
  <c r="P126" i="14"/>
  <c r="O126" i="14"/>
  <c r="N124" i="14"/>
  <c r="N122" i="14" s="1"/>
  <c r="M124" i="14"/>
  <c r="L124" i="14"/>
  <c r="O124" i="14" s="1"/>
  <c r="P123" i="14"/>
  <c r="O123" i="14"/>
  <c r="O120" i="14"/>
  <c r="N120" i="14"/>
  <c r="M120" i="14"/>
  <c r="P120" i="14" s="1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J98" i="14"/>
  <c r="I98" i="14"/>
  <c r="I86" i="14" s="1"/>
  <c r="N96" i="14"/>
  <c r="N94" i="14" s="1"/>
  <c r="M96" i="14"/>
  <c r="P96" i="14" s="1"/>
  <c r="L96" i="14"/>
  <c r="L94" i="14" s="1"/>
  <c r="O94" i="14" s="1"/>
  <c r="P95" i="14"/>
  <c r="O95" i="14"/>
  <c r="N93" i="14"/>
  <c r="N91" i="14" s="1"/>
  <c r="M93" i="14"/>
  <c r="L93" i="14"/>
  <c r="L91" i="14" s="1"/>
  <c r="P92" i="14"/>
  <c r="O92" i="14"/>
  <c r="N89" i="14"/>
  <c r="M89" i="14"/>
  <c r="P89" i="14" s="1"/>
  <c r="L89" i="14"/>
  <c r="O89" i="14" s="1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N67" i="14"/>
  <c r="M67" i="14"/>
  <c r="L67" i="14"/>
  <c r="O67" i="14" s="1"/>
  <c r="J65" i="14"/>
  <c r="N61" i="14"/>
  <c r="N59" i="14" s="1"/>
  <c r="M61" i="14"/>
  <c r="L61" i="14"/>
  <c r="L59" i="14" s="1"/>
  <c r="P60" i="14"/>
  <c r="O60" i="14"/>
  <c r="N58" i="14"/>
  <c r="N56" i="14" s="1"/>
  <c r="M58" i="14"/>
  <c r="L58" i="14"/>
  <c r="P57" i="14"/>
  <c r="O57" i="14"/>
  <c r="O54" i="14"/>
  <c r="N54" i="14"/>
  <c r="M54" i="14"/>
  <c r="P54" i="14" s="1"/>
  <c r="L54" i="14"/>
  <c r="N49" i="14"/>
  <c r="N47" i="14" s="1"/>
  <c r="M49" i="14"/>
  <c r="L49" i="14"/>
  <c r="O49" i="14" s="1"/>
  <c r="P48" i="14"/>
  <c r="O48" i="14"/>
  <c r="N46" i="14"/>
  <c r="M46" i="14"/>
  <c r="M44" i="14" s="1"/>
  <c r="L46" i="14"/>
  <c r="L44" i="14" s="1"/>
  <c r="P45" i="14"/>
  <c r="O45" i="14"/>
  <c r="N42" i="14"/>
  <c r="M42" i="14"/>
  <c r="P42" i="14" s="1"/>
  <c r="L42" i="14"/>
  <c r="O42" i="14" s="1"/>
  <c r="P36" i="14"/>
  <c r="N36" i="14"/>
  <c r="M36" i="14"/>
  <c r="O35" i="14"/>
  <c r="N35" i="14"/>
  <c r="N34" i="14" s="1"/>
  <c r="M35" i="14"/>
  <c r="P35" i="14" s="1"/>
  <c r="L35" i="14"/>
  <c r="N33" i="14"/>
  <c r="P32" i="14"/>
  <c r="O32" i="14"/>
  <c r="N32" i="14"/>
  <c r="M32" i="14"/>
  <c r="L32" i="14"/>
  <c r="N31" i="14"/>
  <c r="N30" i="14"/>
  <c r="N29" i="14"/>
  <c r="N28" i="14" s="1"/>
  <c r="L29" i="14"/>
  <c r="O29" i="14" s="1"/>
  <c r="N25" i="14"/>
  <c r="M25" i="14"/>
  <c r="L25" i="14"/>
  <c r="O25" i="14" s="1"/>
  <c r="P22" i="14"/>
  <c r="O22" i="14"/>
  <c r="N22" i="14"/>
  <c r="N19" i="14" s="1"/>
  <c r="M22" i="14"/>
  <c r="L22" i="14"/>
  <c r="M19" i="14"/>
  <c r="L19" i="14"/>
  <c r="O19" i="14" s="1"/>
  <c r="N15" i="14"/>
  <c r="M12" i="14"/>
  <c r="L12" i="14"/>
  <c r="O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L807" i="13"/>
  <c r="O807" i="13" s="1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P790" i="13"/>
  <c r="O790" i="13"/>
  <c r="M789" i="13"/>
  <c r="P789" i="13" s="1"/>
  <c r="M788" i="13"/>
  <c r="P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3" i="13" s="1"/>
  <c r="P774" i="13"/>
  <c r="O774" i="13"/>
  <c r="O773" i="13"/>
  <c r="M773" i="13"/>
  <c r="P773" i="13" s="1"/>
  <c r="L773" i="13"/>
  <c r="N772" i="13"/>
  <c r="N770" i="13" s="1"/>
  <c r="M772" i="13"/>
  <c r="P772" i="13" s="1"/>
  <c r="L772" i="13"/>
  <c r="O772" i="13" s="1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7" i="13" s="1"/>
  <c r="P758" i="13"/>
  <c r="O758" i="13"/>
  <c r="O757" i="13"/>
  <c r="M757" i="13"/>
  <c r="P757" i="13" s="1"/>
  <c r="L757" i="13"/>
  <c r="N756" i="13"/>
  <c r="N754" i="13" s="1"/>
  <c r="M756" i="13"/>
  <c r="P756" i="13" s="1"/>
  <c r="L756" i="13"/>
  <c r="O756" i="13" s="1"/>
  <c r="N755" i="13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40" i="13" s="1"/>
  <c r="P741" i="13"/>
  <c r="O741" i="13"/>
  <c r="O740" i="13"/>
  <c r="M740" i="13"/>
  <c r="P740" i="13" s="1"/>
  <c r="L740" i="13"/>
  <c r="N739" i="13"/>
  <c r="N737" i="13" s="1"/>
  <c r="M739" i="13"/>
  <c r="P739" i="13" s="1"/>
  <c r="L739" i="13"/>
  <c r="O739" i="13" s="1"/>
  <c r="N738" i="13"/>
  <c r="M738" i="13"/>
  <c r="L738" i="13"/>
  <c r="O738" i="13" s="1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L690" i="13"/>
  <c r="L688" i="13" s="1"/>
  <c r="N687" i="13"/>
  <c r="N685" i="13" s="1"/>
  <c r="N686" i="13"/>
  <c r="M686" i="13"/>
  <c r="L686" i="13"/>
  <c r="O686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5" i="13" s="1"/>
  <c r="P667" i="13"/>
  <c r="O667" i="13"/>
  <c r="P666" i="13"/>
  <c r="O666" i="13"/>
  <c r="N665" i="13"/>
  <c r="M665" i="13"/>
  <c r="P665" i="13" s="1"/>
  <c r="L665" i="13"/>
  <c r="O665" i="13" s="1"/>
  <c r="N660" i="13"/>
  <c r="N658" i="13" s="1"/>
  <c r="L660" i="13"/>
  <c r="P659" i="13"/>
  <c r="O659" i="13"/>
  <c r="N657" i="13"/>
  <c r="P656" i="13"/>
  <c r="O656" i="13"/>
  <c r="N656" i="13"/>
  <c r="M656" i="13"/>
  <c r="L656" i="13"/>
  <c r="N655" i="13"/>
  <c r="J654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N632" i="13"/>
  <c r="M632" i="13"/>
  <c r="P632" i="13" s="1"/>
  <c r="N631" i="13"/>
  <c r="N629" i="13" s="1"/>
  <c r="M631" i="13"/>
  <c r="P631" i="13" s="1"/>
  <c r="N630" i="13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J543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L528" i="13"/>
  <c r="O528" i="13" s="1"/>
  <c r="P527" i="13"/>
  <c r="O527" i="13"/>
  <c r="P526" i="13"/>
  <c r="N526" i="13"/>
  <c r="M526" i="13"/>
  <c r="P525" i="13"/>
  <c r="N525" i="13"/>
  <c r="M525" i="13"/>
  <c r="O524" i="13"/>
  <c r="N524" i="13"/>
  <c r="M524" i="13"/>
  <c r="P524" i="13" s="1"/>
  <c r="L524" i="13"/>
  <c r="N523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P506" i="13"/>
  <c r="O506" i="13"/>
  <c r="O505" i="13"/>
  <c r="N505" i="13"/>
  <c r="M505" i="13"/>
  <c r="P505" i="13" s="1"/>
  <c r="L505" i="13"/>
  <c r="N504" i="13"/>
  <c r="N502" i="13" s="1"/>
  <c r="M504" i="13"/>
  <c r="P504" i="13" s="1"/>
  <c r="L504" i="13"/>
  <c r="O504" i="13" s="1"/>
  <c r="N503" i="13"/>
  <c r="M503" i="13"/>
  <c r="L503" i="13"/>
  <c r="O503" i="13" s="1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L472" i="13"/>
  <c r="L470" i="13" s="1"/>
  <c r="O470" i="13" s="1"/>
  <c r="P471" i="13"/>
  <c r="O471" i="13"/>
  <c r="N470" i="13"/>
  <c r="M470" i="13"/>
  <c r="P470" i="13" s="1"/>
  <c r="N469" i="13"/>
  <c r="N467" i="13" s="1"/>
  <c r="M469" i="13"/>
  <c r="P469" i="13" s="1"/>
  <c r="N468" i="13"/>
  <c r="M468" i="13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O456" i="13" s="1"/>
  <c r="P455" i="13"/>
  <c r="O455" i="13"/>
  <c r="P454" i="13"/>
  <c r="N454" i="13"/>
  <c r="M454" i="13"/>
  <c r="P449" i="13"/>
  <c r="N449" i="13"/>
  <c r="L449" i="13"/>
  <c r="L447" i="13" s="1"/>
  <c r="O447" i="13" s="1"/>
  <c r="P448" i="13"/>
  <c r="O448" i="13"/>
  <c r="P447" i="13"/>
  <c r="N447" i="13"/>
  <c r="M447" i="13"/>
  <c r="N446" i="13"/>
  <c r="M446" i="13"/>
  <c r="P446" i="13" s="1"/>
  <c r="O445" i="13"/>
  <c r="N445" i="13"/>
  <c r="N444" i="13" s="1"/>
  <c r="M445" i="13"/>
  <c r="P445" i="13" s="1"/>
  <c r="L445" i="13"/>
  <c r="M444" i="13"/>
  <c r="P444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P429" i="13"/>
  <c r="N429" i="13"/>
  <c r="M429" i="13"/>
  <c r="N424" i="13"/>
  <c r="N422" i="13" s="1"/>
  <c r="L424" i="13"/>
  <c r="M424" i="13" s="1"/>
  <c r="P424" i="13" s="1"/>
  <c r="P423" i="13"/>
  <c r="O423" i="13"/>
  <c r="N421" i="13"/>
  <c r="O420" i="13"/>
  <c r="N420" i="13"/>
  <c r="M420" i="13"/>
  <c r="P420" i="13" s="1"/>
  <c r="L420" i="13"/>
  <c r="N419" i="13"/>
  <c r="J418" i="13"/>
  <c r="K413" i="13"/>
  <c r="K412" i="13"/>
  <c r="N410" i="13"/>
  <c r="N408" i="13" s="1"/>
  <c r="M410" i="13"/>
  <c r="M408" i="13" s="1"/>
  <c r="P408" i="13" s="1"/>
  <c r="L410" i="13"/>
  <c r="O410" i="13" s="1"/>
  <c r="P409" i="13"/>
  <c r="O409" i="13"/>
  <c r="N407" i="13"/>
  <c r="N405" i="13" s="1"/>
  <c r="M407" i="13"/>
  <c r="M405" i="13" s="1"/>
  <c r="P405" i="13" s="1"/>
  <c r="L407" i="13"/>
  <c r="O407" i="13" s="1"/>
  <c r="P406" i="13"/>
  <c r="O406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L394" i="13"/>
  <c r="O394" i="13" s="1"/>
  <c r="P393" i="13"/>
  <c r="O393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M351" i="13" s="1"/>
  <c r="L353" i="13"/>
  <c r="L351" i="13" s="1"/>
  <c r="P352" i="13"/>
  <c r="O352" i="13"/>
  <c r="N350" i="13"/>
  <c r="N348" i="13" s="1"/>
  <c r="M350" i="13"/>
  <c r="M348" i="13" s="1"/>
  <c r="L350" i="13"/>
  <c r="P349" i="13"/>
  <c r="O349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M331" i="13" s="1"/>
  <c r="L333" i="13"/>
  <c r="P332" i="13"/>
  <c r="O332" i="13"/>
  <c r="O329" i="13"/>
  <c r="N329" i="13"/>
  <c r="M329" i="13"/>
  <c r="L329" i="13"/>
  <c r="I327" i="13"/>
  <c r="I325" i="13"/>
  <c r="K325" i="13" s="1"/>
  <c r="N323" i="13"/>
  <c r="N321" i="13" s="1"/>
  <c r="M323" i="13"/>
  <c r="L323" i="13"/>
  <c r="P322" i="13"/>
  <c r="O322" i="13"/>
  <c r="N320" i="13"/>
  <c r="M320" i="13"/>
  <c r="L320" i="13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M306" i="13"/>
  <c r="P306" i="13" s="1"/>
  <c r="L306" i="13"/>
  <c r="L304" i="13" s="1"/>
  <c r="O304" i="13" s="1"/>
  <c r="P305" i="13"/>
  <c r="O305" i="13"/>
  <c r="N303" i="13"/>
  <c r="N301" i="13" s="1"/>
  <c r="M303" i="13"/>
  <c r="L303" i="13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J275" i="13" s="1"/>
  <c r="I287" i="13"/>
  <c r="I276" i="13" s="1"/>
  <c r="K276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P282" i="13" s="1"/>
  <c r="L282" i="13"/>
  <c r="L280" i="13" s="1"/>
  <c r="O280" i="13" s="1"/>
  <c r="P281" i="13"/>
  <c r="O281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O269" i="13" s="1"/>
  <c r="P268" i="13"/>
  <c r="O268" i="13"/>
  <c r="N266" i="13"/>
  <c r="M266" i="13"/>
  <c r="L266" i="13"/>
  <c r="L264" i="13" s="1"/>
  <c r="P265" i="13"/>
  <c r="O265" i="13"/>
  <c r="N262" i="13"/>
  <c r="M262" i="13"/>
  <c r="P262" i="13" s="1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K244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P188" i="13"/>
  <c r="O188" i="13"/>
  <c r="N186" i="13"/>
  <c r="M186" i="13"/>
  <c r="L186" i="13"/>
  <c r="L184" i="13" s="1"/>
  <c r="P185" i="13"/>
  <c r="O185" i="13"/>
  <c r="P182" i="13"/>
  <c r="N182" i="13"/>
  <c r="M182" i="13"/>
  <c r="L182" i="13"/>
  <c r="O182" i="13" s="1"/>
  <c r="J177" i="13"/>
  <c r="J164" i="13" s="1"/>
  <c r="I176" i="13"/>
  <c r="J174" i="13"/>
  <c r="N173" i="13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O166" i="13" s="1"/>
  <c r="I159" i="13"/>
  <c r="K159" i="13" s="1"/>
  <c r="N157" i="13"/>
  <c r="N155" i="13" s="1"/>
  <c r="M157" i="13"/>
  <c r="L157" i="13"/>
  <c r="P156" i="13"/>
  <c r="O156" i="13"/>
  <c r="N154" i="13"/>
  <c r="M154" i="13"/>
  <c r="L154" i="13"/>
  <c r="L152" i="13" s="1"/>
  <c r="P153" i="13"/>
  <c r="O153" i="13"/>
  <c r="P150" i="13"/>
  <c r="N150" i="13"/>
  <c r="M150" i="13"/>
  <c r="L150" i="13"/>
  <c r="J148" i="13"/>
  <c r="I146" i="13"/>
  <c r="K146" i="13" s="1"/>
  <c r="I145" i="13"/>
  <c r="I144" i="13"/>
  <c r="K144" i="13" s="1"/>
  <c r="N140" i="13"/>
  <c r="N138" i="13" s="1"/>
  <c r="M140" i="13"/>
  <c r="P140" i="13" s="1"/>
  <c r="L140" i="13"/>
  <c r="O140" i="13" s="1"/>
  <c r="P139" i="13"/>
  <c r="O139" i="13"/>
  <c r="N137" i="13"/>
  <c r="N135" i="13" s="1"/>
  <c r="M137" i="13"/>
  <c r="P137" i="13" s="1"/>
  <c r="L137" i="13"/>
  <c r="O137" i="13" s="1"/>
  <c r="P136" i="13"/>
  <c r="O136" i="13"/>
  <c r="O133" i="13"/>
  <c r="N133" i="13"/>
  <c r="M133" i="13"/>
  <c r="P133" i="13" s="1"/>
  <c r="L133" i="13"/>
  <c r="J130" i="13"/>
  <c r="N127" i="13"/>
  <c r="N125" i="13" s="1"/>
  <c r="M127" i="13"/>
  <c r="L127" i="13"/>
  <c r="P126" i="13"/>
  <c r="O126" i="13"/>
  <c r="N124" i="13"/>
  <c r="N122" i="13" s="1"/>
  <c r="M124" i="13"/>
  <c r="L124" i="13"/>
  <c r="L122" i="13" s="1"/>
  <c r="O122" i="13" s="1"/>
  <c r="P123" i="13"/>
  <c r="O123" i="13"/>
  <c r="P120" i="13"/>
  <c r="N120" i="13"/>
  <c r="M120" i="13"/>
  <c r="L120" i="13"/>
  <c r="K118" i="13"/>
  <c r="J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J98" i="13"/>
  <c r="I98" i="13"/>
  <c r="I86" i="13" s="1"/>
  <c r="K86" i="13" s="1"/>
  <c r="N96" i="13"/>
  <c r="N94" i="13" s="1"/>
  <c r="M96" i="13"/>
  <c r="L96" i="13"/>
  <c r="O96" i="13" s="1"/>
  <c r="P95" i="13"/>
  <c r="O95" i="13"/>
  <c r="N93" i="13"/>
  <c r="N91" i="13" s="1"/>
  <c r="M93" i="13"/>
  <c r="L93" i="13"/>
  <c r="L91" i="13" s="1"/>
  <c r="P92" i="13"/>
  <c r="O92" i="13"/>
  <c r="P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K78" i="13" s="1"/>
  <c r="J77" i="13"/>
  <c r="J76" i="13"/>
  <c r="J64" i="13" s="1"/>
  <c r="N74" i="13"/>
  <c r="N72" i="13" s="1"/>
  <c r="M74" i="13"/>
  <c r="P74" i="13" s="1"/>
  <c r="L74" i="13"/>
  <c r="P73" i="13"/>
  <c r="O73" i="13"/>
  <c r="N71" i="13"/>
  <c r="N69" i="13" s="1"/>
  <c r="M71" i="13"/>
  <c r="L71" i="13"/>
  <c r="P70" i="13"/>
  <c r="O70" i="13"/>
  <c r="P67" i="13"/>
  <c r="O67" i="13"/>
  <c r="N67" i="13"/>
  <c r="M67" i="13"/>
  <c r="L67" i="13"/>
  <c r="J65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L58" i="13"/>
  <c r="L56" i="13" s="1"/>
  <c r="P57" i="13"/>
  <c r="O57" i="13"/>
  <c r="N54" i="13"/>
  <c r="M54" i="13"/>
  <c r="P54" i="13" s="1"/>
  <c r="L54" i="13"/>
  <c r="O54" i="13" s="1"/>
  <c r="N49" i="13"/>
  <c r="N47" i="13" s="1"/>
  <c r="M49" i="13"/>
  <c r="L49" i="13"/>
  <c r="P48" i="13"/>
  <c r="O48" i="13"/>
  <c r="N46" i="13"/>
  <c r="M46" i="13"/>
  <c r="M44" i="13" s="1"/>
  <c r="L46" i="13"/>
  <c r="P45" i="13"/>
  <c r="O45" i="13"/>
  <c r="P42" i="13"/>
  <c r="N42" i="13"/>
  <c r="M42" i="13"/>
  <c r="L42" i="13"/>
  <c r="O42" i="13" s="1"/>
  <c r="N36" i="13"/>
  <c r="M36" i="13"/>
  <c r="P36" i="13" s="1"/>
  <c r="N35" i="13"/>
  <c r="N34" i="13" s="1"/>
  <c r="M35" i="13"/>
  <c r="L35" i="13"/>
  <c r="O35" i="13" s="1"/>
  <c r="N33" i="13"/>
  <c r="P32" i="13"/>
  <c r="N32" i="13"/>
  <c r="M32" i="13"/>
  <c r="L32" i="13"/>
  <c r="O32" i="13" s="1"/>
  <c r="N31" i="13"/>
  <c r="N30" i="13"/>
  <c r="N28" i="13" s="1"/>
  <c r="O29" i="13"/>
  <c r="N29" i="13"/>
  <c r="M29" i="13"/>
  <c r="L29" i="13"/>
  <c r="P25" i="13"/>
  <c r="N25" i="13"/>
  <c r="M25" i="13"/>
  <c r="L25" i="13"/>
  <c r="O25" i="13" s="1"/>
  <c r="O22" i="13"/>
  <c r="N22" i="13"/>
  <c r="M22" i="13"/>
  <c r="L22" i="13"/>
  <c r="N19" i="13"/>
  <c r="L19" i="13"/>
  <c r="O19" i="13" s="1"/>
  <c r="O15" i="13"/>
  <c r="N15" i="13"/>
  <c r="M15" i="13"/>
  <c r="L15" i="13"/>
  <c r="N12" i="13"/>
  <c r="L12" i="13"/>
  <c r="O12" i="13" s="1"/>
  <c r="N9" i="13"/>
  <c r="L9" i="13"/>
  <c r="O9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L789" i="12" s="1"/>
  <c r="O789" i="12" s="1"/>
  <c r="P790" i="12"/>
  <c r="O790" i="12"/>
  <c r="P789" i="12"/>
  <c r="N789" i="12"/>
  <c r="M789" i="12"/>
  <c r="M788" i="12"/>
  <c r="P787" i="12"/>
  <c r="N787" i="12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O690" i="12" s="1"/>
  <c r="N688" i="12"/>
  <c r="N687" i="12"/>
  <c r="N685" i="12" s="1"/>
  <c r="O686" i="12"/>
  <c r="N686" i="12"/>
  <c r="M686" i="12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4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P659" i="12"/>
  <c r="O659" i="12"/>
  <c r="N657" i="12"/>
  <c r="N656" i="12"/>
  <c r="N655" i="12" s="1"/>
  <c r="M656" i="12"/>
  <c r="P656" i="12" s="1"/>
  <c r="L656" i="12"/>
  <c r="O656" i="12" s="1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P639" i="12"/>
  <c r="N639" i="12"/>
  <c r="M639" i="12"/>
  <c r="P634" i="12"/>
  <c r="N634" i="12"/>
  <c r="L634" i="12"/>
  <c r="O634" i="12" s="1"/>
  <c r="P633" i="12"/>
  <c r="O633" i="12"/>
  <c r="N632" i="12"/>
  <c r="M632" i="12"/>
  <c r="P632" i="12" s="1"/>
  <c r="P631" i="12"/>
  <c r="N631" i="12"/>
  <c r="N629" i="12" s="1"/>
  <c r="M631" i="12"/>
  <c r="O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K594" i="12" s="1"/>
  <c r="J593" i="12"/>
  <c r="J592" i="12" s="1"/>
  <c r="I593" i="12"/>
  <c r="I592" i="12" s="1"/>
  <c r="K592" i="12" s="1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L546" i="12" s="1"/>
  <c r="P548" i="12"/>
  <c r="O548" i="12"/>
  <c r="N546" i="12"/>
  <c r="O545" i="12"/>
  <c r="N545" i="12"/>
  <c r="N544" i="12" s="1"/>
  <c r="L545" i="12"/>
  <c r="I542" i="12"/>
  <c r="K542" i="12" s="1"/>
  <c r="I541" i="12"/>
  <c r="K541" i="12" s="1"/>
  <c r="I540" i="12"/>
  <c r="K540" i="12" s="1"/>
  <c r="I539" i="12"/>
  <c r="I538" i="12"/>
  <c r="K538" i="12" s="1"/>
  <c r="I537" i="12"/>
  <c r="K537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N523" i="12" s="1"/>
  <c r="L528" i="12"/>
  <c r="P527" i="12"/>
  <c r="O527" i="12"/>
  <c r="N526" i="12"/>
  <c r="M526" i="12"/>
  <c r="P526" i="12" s="1"/>
  <c r="P525" i="12"/>
  <c r="M525" i="12"/>
  <c r="M523" i="12" s="1"/>
  <c r="P523" i="12" s="1"/>
  <c r="O524" i="12"/>
  <c r="N524" i="12"/>
  <c r="M524" i="12"/>
  <c r="P524" i="12" s="1"/>
  <c r="L524" i="12"/>
  <c r="K517" i="12"/>
  <c r="J517" i="12"/>
  <c r="J501" i="12" s="1"/>
  <c r="K516" i="12"/>
  <c r="P514" i="12"/>
  <c r="O514" i="12"/>
  <c r="P513" i="12"/>
  <c r="O513" i="12"/>
  <c r="N512" i="12"/>
  <c r="M512" i="12"/>
  <c r="P512" i="12" s="1"/>
  <c r="L512" i="12"/>
  <c r="O512" i="12" s="1"/>
  <c r="P507" i="12"/>
  <c r="O507" i="12"/>
  <c r="N507" i="12"/>
  <c r="P506" i="12"/>
  <c r="O506" i="12"/>
  <c r="O505" i="12"/>
  <c r="N505" i="12"/>
  <c r="M505" i="12"/>
  <c r="P505" i="12" s="1"/>
  <c r="L505" i="12"/>
  <c r="P504" i="12"/>
  <c r="N504" i="12"/>
  <c r="N502" i="12" s="1"/>
  <c r="M504" i="12"/>
  <c r="L504" i="12"/>
  <c r="O504" i="12" s="1"/>
  <c r="O503" i="12"/>
  <c r="N503" i="12"/>
  <c r="M503" i="12"/>
  <c r="L503" i="12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M470" i="12" s="1"/>
  <c r="P470" i="12" s="1"/>
  <c r="P471" i="12"/>
  <c r="O471" i="12"/>
  <c r="N469" i="12"/>
  <c r="P468" i="12"/>
  <c r="O468" i="12"/>
  <c r="N468" i="12"/>
  <c r="N467" i="12" s="1"/>
  <c r="M468" i="12"/>
  <c r="L468" i="12"/>
  <c r="J466" i="12"/>
  <c r="I466" i="12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O456" i="12" s="1"/>
  <c r="P455" i="12"/>
  <c r="O455" i="12"/>
  <c r="N454" i="12"/>
  <c r="M454" i="12"/>
  <c r="P454" i="12" s="1"/>
  <c r="N449" i="12"/>
  <c r="L449" i="12"/>
  <c r="O449" i="12" s="1"/>
  <c r="P448" i="12"/>
  <c r="O448" i="12"/>
  <c r="N447" i="12"/>
  <c r="N446" i="12"/>
  <c r="N444" i="12" s="1"/>
  <c r="N445" i="12"/>
  <c r="M445" i="12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N429" i="12"/>
  <c r="M429" i="12"/>
  <c r="P429" i="12" s="1"/>
  <c r="N424" i="12"/>
  <c r="N422" i="12" s="1"/>
  <c r="L424" i="12"/>
  <c r="L421" i="12" s="1"/>
  <c r="L419" i="12" s="1"/>
  <c r="P423" i="12"/>
  <c r="O423" i="12"/>
  <c r="N421" i="12"/>
  <c r="O420" i="12"/>
  <c r="N420" i="12"/>
  <c r="N419" i="12" s="1"/>
  <c r="M420" i="12"/>
  <c r="P420" i="12" s="1"/>
  <c r="L420" i="12"/>
  <c r="J418" i="12"/>
  <c r="K413" i="12"/>
  <c r="K412" i="12"/>
  <c r="N410" i="12"/>
  <c r="N408" i="12" s="1"/>
  <c r="M410" i="12"/>
  <c r="P410" i="12" s="1"/>
  <c r="L410" i="12"/>
  <c r="P409" i="12"/>
  <c r="O409" i="12"/>
  <c r="N407" i="12"/>
  <c r="N405" i="12" s="1"/>
  <c r="M407" i="12"/>
  <c r="M405" i="12" s="1"/>
  <c r="P405" i="12" s="1"/>
  <c r="L407" i="12"/>
  <c r="P406" i="12"/>
  <c r="O406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L397" i="12"/>
  <c r="P396" i="12"/>
  <c r="O396" i="12"/>
  <c r="N394" i="12"/>
  <c r="N392" i="12" s="1"/>
  <c r="M394" i="12"/>
  <c r="P394" i="12" s="1"/>
  <c r="L394" i="12"/>
  <c r="O394" i="12" s="1"/>
  <c r="P393" i="12"/>
  <c r="O393" i="12"/>
  <c r="P390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N348" i="12" s="1"/>
  <c r="M350" i="12"/>
  <c r="L350" i="12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M331" i="12" s="1"/>
  <c r="L333" i="12"/>
  <c r="L331" i="12" s="1"/>
  <c r="P332" i="12"/>
  <c r="O332" i="12"/>
  <c r="P329" i="12"/>
  <c r="N329" i="12"/>
  <c r="M329" i="12"/>
  <c r="L329" i="12"/>
  <c r="O329" i="12" s="1"/>
  <c r="I327" i="12"/>
  <c r="I325" i="12"/>
  <c r="N323" i="12"/>
  <c r="N321" i="12" s="1"/>
  <c r="M323" i="12"/>
  <c r="M321" i="12" s="1"/>
  <c r="P321" i="12" s="1"/>
  <c r="L323" i="12"/>
  <c r="O323" i="12" s="1"/>
  <c r="P322" i="12"/>
  <c r="O322" i="12"/>
  <c r="N320" i="12"/>
  <c r="N318" i="12" s="1"/>
  <c r="M320" i="12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P306" i="12" s="1"/>
  <c r="L306" i="12"/>
  <c r="L304" i="12" s="1"/>
  <c r="O304" i="12" s="1"/>
  <c r="P305" i="12"/>
  <c r="O305" i="12"/>
  <c r="N303" i="12"/>
  <c r="M303" i="12"/>
  <c r="M301" i="12" s="1"/>
  <c r="L303" i="12"/>
  <c r="L301" i="12" s="1"/>
  <c r="P302" i="12"/>
  <c r="O302" i="12"/>
  <c r="N299" i="12"/>
  <c r="M299" i="12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K275" i="12" s="1"/>
  <c r="I287" i="12"/>
  <c r="K287" i="12" s="1"/>
  <c r="N285" i="12"/>
  <c r="M285" i="12"/>
  <c r="P285" i="12" s="1"/>
  <c r="L285" i="12"/>
  <c r="P284" i="12"/>
  <c r="O284" i="12"/>
  <c r="N282" i="12"/>
  <c r="N280" i="12" s="1"/>
  <c r="M282" i="12"/>
  <c r="P282" i="12" s="1"/>
  <c r="L282" i="12"/>
  <c r="O282" i="12" s="1"/>
  <c r="P281" i="12"/>
  <c r="O281" i="12"/>
  <c r="N278" i="12"/>
  <c r="M278" i="12"/>
  <c r="P278" i="12" s="1"/>
  <c r="L278" i="12"/>
  <c r="J276" i="12"/>
  <c r="I271" i="12"/>
  <c r="N269" i="12"/>
  <c r="N267" i="12" s="1"/>
  <c r="M269" i="12"/>
  <c r="L269" i="12"/>
  <c r="P268" i="12"/>
  <c r="O268" i="12"/>
  <c r="N266" i="12"/>
  <c r="M266" i="12"/>
  <c r="M264" i="12" s="1"/>
  <c r="L266" i="12"/>
  <c r="P265" i="12"/>
  <c r="O265" i="12"/>
  <c r="P262" i="12"/>
  <c r="N262" i="12"/>
  <c r="M262" i="12"/>
  <c r="L262" i="12"/>
  <c r="O262" i="12" s="1"/>
  <c r="J260" i="12"/>
  <c r="K258" i="12"/>
  <c r="K257" i="12"/>
  <c r="I255" i="12"/>
  <c r="I248" i="12" s="1"/>
  <c r="L253" i="12"/>
  <c r="L252" i="12"/>
  <c r="L251" i="12"/>
  <c r="L250" i="12"/>
  <c r="P249" i="12"/>
  <c r="N249" i="12"/>
  <c r="N227" i="12" s="1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26" i="12" s="1"/>
  <c r="J180" i="12" s="1"/>
  <c r="J236" i="12"/>
  <c r="I236" i="12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M187" i="12" s="1"/>
  <c r="P187" i="12" s="1"/>
  <c r="L189" i="12"/>
  <c r="L187" i="12" s="1"/>
  <c r="O187" i="12" s="1"/>
  <c r="P188" i="12"/>
  <c r="O188" i="12"/>
  <c r="N186" i="12"/>
  <c r="M186" i="12"/>
  <c r="L186" i="12"/>
  <c r="L184" i="12" s="1"/>
  <c r="P185" i="12"/>
  <c r="O185" i="12"/>
  <c r="P182" i="12"/>
  <c r="O182" i="12"/>
  <c r="N182" i="12"/>
  <c r="M182" i="12"/>
  <c r="L182" i="12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L170" i="12"/>
  <c r="P169" i="12"/>
  <c r="O169" i="12"/>
  <c r="P166" i="12"/>
  <c r="N166" i="12"/>
  <c r="M166" i="12"/>
  <c r="L166" i="12"/>
  <c r="J164" i="12"/>
  <c r="I159" i="12"/>
  <c r="K159" i="12" s="1"/>
  <c r="N157" i="12"/>
  <c r="N155" i="12" s="1"/>
  <c r="M157" i="12"/>
  <c r="L157" i="12"/>
  <c r="L155" i="12" s="1"/>
  <c r="O155" i="12" s="1"/>
  <c r="P156" i="12"/>
  <c r="O156" i="12"/>
  <c r="N154" i="12"/>
  <c r="N152" i="12" s="1"/>
  <c r="M154" i="12"/>
  <c r="M152" i="12" s="1"/>
  <c r="L154" i="12"/>
  <c r="O154" i="12" s="1"/>
  <c r="P153" i="12"/>
  <c r="O153" i="12"/>
  <c r="P150" i="12"/>
  <c r="N150" i="12"/>
  <c r="M150" i="12"/>
  <c r="L150" i="12"/>
  <c r="J148" i="12"/>
  <c r="I146" i="12"/>
  <c r="I145" i="12"/>
  <c r="I143" i="12" s="1"/>
  <c r="I144" i="12"/>
  <c r="K144" i="12" s="1"/>
  <c r="N140" i="12"/>
  <c r="N138" i="12" s="1"/>
  <c r="M140" i="12"/>
  <c r="L140" i="12"/>
  <c r="L138" i="12" s="1"/>
  <c r="P139" i="12"/>
  <c r="O139" i="12"/>
  <c r="N137" i="12"/>
  <c r="M137" i="12"/>
  <c r="M135" i="12" s="1"/>
  <c r="L137" i="12"/>
  <c r="P136" i="12"/>
  <c r="O136" i="12"/>
  <c r="O133" i="12"/>
  <c r="N133" i="12"/>
  <c r="M133" i="12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M124" i="12"/>
  <c r="P124" i="12" s="1"/>
  <c r="L124" i="12"/>
  <c r="O124" i="12" s="1"/>
  <c r="P123" i="12"/>
  <c r="O123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J98" i="12"/>
  <c r="J86" i="12" s="1"/>
  <c r="I98" i="12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P92" i="12"/>
  <c r="O92" i="12"/>
  <c r="P89" i="12"/>
  <c r="N89" i="12"/>
  <c r="M89" i="12"/>
  <c r="L89" i="12"/>
  <c r="O89" i="12" s="1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J77" i="12"/>
  <c r="J76" i="12"/>
  <c r="J64" i="12" s="1"/>
  <c r="N74" i="12"/>
  <c r="N72" i="12" s="1"/>
  <c r="M74" i="12"/>
  <c r="M72" i="12" s="1"/>
  <c r="P72" i="12" s="1"/>
  <c r="L74" i="12"/>
  <c r="O74" i="12" s="1"/>
  <c r="P73" i="12"/>
  <c r="O73" i="12"/>
  <c r="N71" i="12"/>
  <c r="M71" i="12"/>
  <c r="L71" i="12"/>
  <c r="P70" i="12"/>
  <c r="O70" i="12"/>
  <c r="P67" i="12"/>
  <c r="O67" i="12"/>
  <c r="N67" i="12"/>
  <c r="M67" i="12"/>
  <c r="L67" i="12"/>
  <c r="J65" i="12"/>
  <c r="N61" i="12"/>
  <c r="N59" i="12" s="1"/>
  <c r="M61" i="12"/>
  <c r="P61" i="12" s="1"/>
  <c r="L61" i="12"/>
  <c r="P60" i="12"/>
  <c r="O60" i="12"/>
  <c r="N58" i="12"/>
  <c r="M58" i="12"/>
  <c r="M56" i="12" s="1"/>
  <c r="L58" i="12"/>
  <c r="L56" i="12" s="1"/>
  <c r="P57" i="12"/>
  <c r="O57" i="12"/>
  <c r="O54" i="12"/>
  <c r="N54" i="12"/>
  <c r="M54" i="12"/>
  <c r="L54" i="12"/>
  <c r="N49" i="12"/>
  <c r="M49" i="12"/>
  <c r="L49" i="12"/>
  <c r="O49" i="12" s="1"/>
  <c r="P48" i="12"/>
  <c r="O48" i="12"/>
  <c r="N46" i="12"/>
  <c r="M46" i="12"/>
  <c r="L46" i="12"/>
  <c r="P45" i="12"/>
  <c r="O45" i="12"/>
  <c r="N42" i="12"/>
  <c r="M42" i="12"/>
  <c r="L42" i="12"/>
  <c r="O42" i="12" s="1"/>
  <c r="N36" i="12"/>
  <c r="M36" i="12"/>
  <c r="M34" i="12" s="1"/>
  <c r="P34" i="12" s="1"/>
  <c r="P35" i="12"/>
  <c r="N35" i="12"/>
  <c r="M35" i="12"/>
  <c r="L35" i="12"/>
  <c r="N34" i="12"/>
  <c r="N33" i="12"/>
  <c r="N30" i="12" s="1"/>
  <c r="O32" i="12"/>
  <c r="N32" i="12"/>
  <c r="M32" i="12"/>
  <c r="P32" i="12" s="1"/>
  <c r="L32" i="12"/>
  <c r="N31" i="12"/>
  <c r="N29" i="12"/>
  <c r="L29" i="12"/>
  <c r="N28" i="12"/>
  <c r="O25" i="12"/>
  <c r="N25" i="12"/>
  <c r="M25" i="12"/>
  <c r="P25" i="12" s="1"/>
  <c r="L25" i="12"/>
  <c r="L15" i="12" s="1"/>
  <c r="P22" i="12"/>
  <c r="N22" i="12"/>
  <c r="N19" i="12" s="1"/>
  <c r="M22" i="12"/>
  <c r="L22" i="12"/>
  <c r="O22" i="12" s="1"/>
  <c r="M19" i="12"/>
  <c r="P19" i="12" s="1"/>
  <c r="L19" i="12"/>
  <c r="N15" i="12"/>
  <c r="N12" i="12"/>
  <c r="N9" i="12" s="1"/>
  <c r="M12" i="12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9" i="11" s="1"/>
  <c r="O789" i="11" s="1"/>
  <c r="P790" i="11"/>
  <c r="O790" i="11"/>
  <c r="P789" i="11"/>
  <c r="N789" i="11"/>
  <c r="M789" i="1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N685" i="11" s="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L639" i="11"/>
  <c r="O639" i="11" s="1"/>
  <c r="N638" i="11"/>
  <c r="N637" i="11"/>
  <c r="N634" i="11" s="1"/>
  <c r="N631" i="11" s="1"/>
  <c r="L634" i="11"/>
  <c r="P633" i="11"/>
  <c r="O633" i="11"/>
  <c r="N632" i="11"/>
  <c r="P630" i="11"/>
  <c r="N630" i="11"/>
  <c r="N629" i="11" s="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I593" i="11"/>
  <c r="I592" i="11" s="1"/>
  <c r="J583" i="11"/>
  <c r="J577" i="11" s="1"/>
  <c r="J582" i="11"/>
  <c r="I577" i="11"/>
  <c r="J576" i="11"/>
  <c r="I576" i="11"/>
  <c r="K576" i="11" s="1"/>
  <c r="J569" i="11"/>
  <c r="I569" i="11"/>
  <c r="K569" i="11" s="1"/>
  <c r="J568" i="11"/>
  <c r="I568" i="11"/>
  <c r="J561" i="11"/>
  <c r="I561" i="11"/>
  <c r="K561" i="11" s="1"/>
  <c r="J560" i="11"/>
  <c r="I560" i="11"/>
  <c r="J559" i="11"/>
  <c r="J543" i="11" s="1"/>
  <c r="P557" i="11"/>
  <c r="L557" i="11"/>
  <c r="O557" i="11" s="1"/>
  <c r="P556" i="11"/>
  <c r="O556" i="11"/>
  <c r="P555" i="11"/>
  <c r="N555" i="11"/>
  <c r="M555" i="11"/>
  <c r="N553" i="11"/>
  <c r="N551" i="11"/>
  <c r="N549" i="11" s="1"/>
  <c r="L549" i="11"/>
  <c r="P548" i="11"/>
  <c r="O548" i="11"/>
  <c r="P545" i="11"/>
  <c r="N545" i="11"/>
  <c r="M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N526" i="11"/>
  <c r="M526" i="11"/>
  <c r="M525" i="11"/>
  <c r="P525" i="11" s="1"/>
  <c r="P524" i="11"/>
  <c r="O524" i="11"/>
  <c r="N524" i="11"/>
  <c r="M524" i="11"/>
  <c r="L524" i="11"/>
  <c r="N523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O505" i="11"/>
  <c r="N505" i="11"/>
  <c r="M505" i="11"/>
  <c r="L505" i="11"/>
  <c r="P504" i="11"/>
  <c r="O504" i="11"/>
  <c r="N504" i="11"/>
  <c r="M504" i="11"/>
  <c r="L504" i="11"/>
  <c r="O503" i="11"/>
  <c r="N503" i="11"/>
  <c r="N502" i="11" s="1"/>
  <c r="M503" i="11"/>
  <c r="P503" i="11" s="1"/>
  <c r="L503" i="11"/>
  <c r="O502" i="11"/>
  <c r="M502" i="11"/>
  <c r="P502" i="11" s="1"/>
  <c r="L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N476" i="11"/>
  <c r="N472" i="11" s="1"/>
  <c r="N473" i="11"/>
  <c r="L472" i="11"/>
  <c r="M472" i="11" s="1"/>
  <c r="P471" i="11"/>
  <c r="O471" i="11"/>
  <c r="P468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K460" i="11" s="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N446" i="11" s="1"/>
  <c r="L449" i="11"/>
  <c r="P448" i="11"/>
  <c r="O448" i="11"/>
  <c r="P447" i="11"/>
  <c r="M447" i="11"/>
  <c r="M446" i="11"/>
  <c r="P446" i="11" s="1"/>
  <c r="N445" i="11"/>
  <c r="M445" i="11"/>
  <c r="P445" i="11" s="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J418" i="11" s="1"/>
  <c r="P431" i="11"/>
  <c r="L431" i="11"/>
  <c r="P430" i="11"/>
  <c r="O430" i="11"/>
  <c r="P429" i="11"/>
  <c r="N429" i="11"/>
  <c r="M429" i="11"/>
  <c r="N428" i="11"/>
  <c r="N424" i="11" s="1"/>
  <c r="N421" i="11" s="1"/>
  <c r="N419" i="11" s="1"/>
  <c r="L424" i="11"/>
  <c r="L422" i="11" s="1"/>
  <c r="P423" i="11"/>
  <c r="O423" i="11"/>
  <c r="P420" i="11"/>
  <c r="N420" i="11"/>
  <c r="M420" i="11"/>
  <c r="L420" i="11"/>
  <c r="K413" i="11"/>
  <c r="K412" i="11"/>
  <c r="N410" i="11"/>
  <c r="M410" i="11"/>
  <c r="L410" i="11"/>
  <c r="O410" i="11" s="1"/>
  <c r="P409" i="11"/>
  <c r="O409" i="11"/>
  <c r="N407" i="11"/>
  <c r="N405" i="11" s="1"/>
  <c r="M407" i="11"/>
  <c r="L407" i="11"/>
  <c r="P406" i="11"/>
  <c r="O406" i="11"/>
  <c r="P403" i="11"/>
  <c r="N403" i="11"/>
  <c r="M403" i="11"/>
  <c r="L403" i="11"/>
  <c r="O403" i="11" s="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L395" i="11" s="1"/>
  <c r="O395" i="11" s="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M336" i="11"/>
  <c r="L336" i="11"/>
  <c r="O336" i="11" s="1"/>
  <c r="P335" i="11"/>
  <c r="O335" i="11"/>
  <c r="N333" i="11"/>
  <c r="N331" i="11" s="1"/>
  <c r="M333" i="11"/>
  <c r="L333" i="11"/>
  <c r="P332" i="11"/>
  <c r="O332" i="11"/>
  <c r="P329" i="11"/>
  <c r="N329" i="11"/>
  <c r="M329" i="11"/>
  <c r="L329" i="11"/>
  <c r="I327" i="11"/>
  <c r="I325" i="11"/>
  <c r="N323" i="11"/>
  <c r="M323" i="11"/>
  <c r="M321" i="11" s="1"/>
  <c r="P321" i="11" s="1"/>
  <c r="L323" i="11"/>
  <c r="L321" i="11" s="1"/>
  <c r="O321" i="11" s="1"/>
  <c r="P322" i="11"/>
  <c r="O322" i="11"/>
  <c r="N320" i="11"/>
  <c r="N318" i="11" s="1"/>
  <c r="M320" i="11"/>
  <c r="M318" i="11" s="1"/>
  <c r="P318" i="11" s="1"/>
  <c r="L320" i="11"/>
  <c r="L318" i="11" s="1"/>
  <c r="O318" i="11" s="1"/>
  <c r="P319" i="11"/>
  <c r="O319" i="11"/>
  <c r="P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P303" i="11" s="1"/>
  <c r="L303" i="11"/>
  <c r="P302" i="11"/>
  <c r="O302" i="11"/>
  <c r="P299" i="11"/>
  <c r="N299" i="11"/>
  <c r="M299" i="1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K275" i="11" s="1"/>
  <c r="I287" i="11"/>
  <c r="N285" i="11"/>
  <c r="N283" i="11" s="1"/>
  <c r="M285" i="11"/>
  <c r="P285" i="11" s="1"/>
  <c r="L285" i="11"/>
  <c r="P284" i="11"/>
  <c r="O284" i="11"/>
  <c r="N282" i="11"/>
  <c r="N280" i="11" s="1"/>
  <c r="M282" i="11"/>
  <c r="L282" i="11"/>
  <c r="P281" i="11"/>
  <c r="O281" i="11"/>
  <c r="O278" i="11"/>
  <c r="N278" i="11"/>
  <c r="M278" i="11"/>
  <c r="P278" i="11" s="1"/>
  <c r="L278" i="11"/>
  <c r="J276" i="11"/>
  <c r="I271" i="11"/>
  <c r="K271" i="11" s="1"/>
  <c r="N269" i="11"/>
  <c r="N267" i="11" s="1"/>
  <c r="M269" i="11"/>
  <c r="P269" i="11" s="1"/>
  <c r="L269" i="11"/>
  <c r="O269" i="11" s="1"/>
  <c r="P268" i="11"/>
  <c r="O268" i="11"/>
  <c r="N266" i="11"/>
  <c r="M266" i="11"/>
  <c r="L266" i="11"/>
  <c r="L264" i="11" s="1"/>
  <c r="P265" i="11"/>
  <c r="O265" i="11"/>
  <c r="P262" i="11"/>
  <c r="N262" i="11"/>
  <c r="M262" i="11"/>
  <c r="L262" i="11"/>
  <c r="O262" i="11" s="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J226" i="11" s="1"/>
  <c r="J180" i="11" s="1"/>
  <c r="K247" i="11"/>
  <c r="K246" i="11"/>
  <c r="I244" i="11"/>
  <c r="I237" i="11" s="1"/>
  <c r="L242" i="11"/>
  <c r="L241" i="11"/>
  <c r="L240" i="11"/>
  <c r="L239" i="11"/>
  <c r="P238" i="11"/>
  <c r="N238" i="1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J177" i="11"/>
  <c r="I176" i="11"/>
  <c r="I174" i="11" s="1"/>
  <c r="K174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N166" i="11"/>
  <c r="M166" i="11"/>
  <c r="L166" i="11"/>
  <c r="J164" i="11"/>
  <c r="I159" i="11"/>
  <c r="K159" i="11" s="1"/>
  <c r="N157" i="11"/>
  <c r="N155" i="11" s="1"/>
  <c r="M157" i="11"/>
  <c r="L157" i="11"/>
  <c r="P156" i="11"/>
  <c r="O156" i="11"/>
  <c r="N154" i="11"/>
  <c r="M154" i="11"/>
  <c r="L154" i="11"/>
  <c r="L152" i="11" s="1"/>
  <c r="P153" i="11"/>
  <c r="O153" i="11"/>
  <c r="P150" i="11"/>
  <c r="N150" i="11"/>
  <c r="M150" i="11"/>
  <c r="L150" i="11"/>
  <c r="O150" i="11" s="1"/>
  <c r="J148" i="11"/>
  <c r="I146" i="11"/>
  <c r="I145" i="11"/>
  <c r="K145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O133" i="11"/>
  <c r="N133" i="11"/>
  <c r="M133" i="11"/>
  <c r="L133" i="11"/>
  <c r="J130" i="11"/>
  <c r="N127" i="11"/>
  <c r="N125" i="11" s="1"/>
  <c r="M127" i="11"/>
  <c r="M125" i="11" s="1"/>
  <c r="P125" i="11" s="1"/>
  <c r="L127" i="11"/>
  <c r="P126" i="11"/>
  <c r="O126" i="11"/>
  <c r="N124" i="11"/>
  <c r="N122" i="11" s="1"/>
  <c r="M124" i="11"/>
  <c r="M122" i="11" s="1"/>
  <c r="P122" i="11" s="1"/>
  <c r="L124" i="1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J86" i="11" s="1"/>
  <c r="I98" i="11"/>
  <c r="K98" i="11" s="1"/>
  <c r="N96" i="11"/>
  <c r="N94" i="11" s="1"/>
  <c r="M96" i="11"/>
  <c r="P96" i="11" s="1"/>
  <c r="L96" i="11"/>
  <c r="O96" i="11" s="1"/>
  <c r="P95" i="11"/>
  <c r="O95" i="11"/>
  <c r="N93" i="11"/>
  <c r="N91" i="11" s="1"/>
  <c r="M93" i="11"/>
  <c r="M91" i="11" s="1"/>
  <c r="L93" i="11"/>
  <c r="L91" i="11" s="1"/>
  <c r="P92" i="11"/>
  <c r="O92" i="11"/>
  <c r="P89" i="11"/>
  <c r="N89" i="11"/>
  <c r="M89" i="11"/>
  <c r="L89" i="11"/>
  <c r="O89" i="11" s="1"/>
  <c r="J87" i="11"/>
  <c r="I84" i="11"/>
  <c r="K84" i="11" s="1"/>
  <c r="I83" i="11"/>
  <c r="K83" i="11" s="1"/>
  <c r="I82" i="11"/>
  <c r="I81" i="11"/>
  <c r="K81" i="11" s="1"/>
  <c r="I80" i="11"/>
  <c r="K80" i="11" s="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P71" i="11" s="1"/>
  <c r="L71" i="11"/>
  <c r="O71" i="11" s="1"/>
  <c r="P70" i="11"/>
  <c r="O70" i="11"/>
  <c r="O67" i="11"/>
  <c r="N67" i="11"/>
  <c r="M67" i="11"/>
  <c r="L67" i="11"/>
  <c r="J65" i="11"/>
  <c r="N61" i="11"/>
  <c r="N59" i="11" s="1"/>
  <c r="M61" i="11"/>
  <c r="M59" i="11" s="1"/>
  <c r="P59" i="11" s="1"/>
  <c r="L61" i="11"/>
  <c r="P60" i="11"/>
  <c r="O60" i="11"/>
  <c r="N58" i="11"/>
  <c r="N56" i="11" s="1"/>
  <c r="M58" i="11"/>
  <c r="M56" i="11" s="1"/>
  <c r="L58" i="11"/>
  <c r="P57" i="11"/>
  <c r="O57" i="11"/>
  <c r="P54" i="11"/>
  <c r="N54" i="11"/>
  <c r="M54" i="11"/>
  <c r="L54" i="11"/>
  <c r="O54" i="11" s="1"/>
  <c r="N49" i="11"/>
  <c r="M49" i="11"/>
  <c r="P49" i="11" s="1"/>
  <c r="L49" i="11"/>
  <c r="O49" i="11" s="1"/>
  <c r="P48" i="11"/>
  <c r="O48" i="11"/>
  <c r="N46" i="11"/>
  <c r="M46" i="11"/>
  <c r="M44" i="11" s="1"/>
  <c r="L46" i="11"/>
  <c r="P45" i="11"/>
  <c r="O45" i="11"/>
  <c r="O42" i="11"/>
  <c r="N42" i="11"/>
  <c r="M42" i="11"/>
  <c r="L42" i="11"/>
  <c r="P36" i="11"/>
  <c r="N36" i="11"/>
  <c r="M36" i="11"/>
  <c r="N35" i="11"/>
  <c r="N29" i="11" s="1"/>
  <c r="M35" i="11"/>
  <c r="P35" i="11" s="1"/>
  <c r="L35" i="11"/>
  <c r="L15" i="11" s="1"/>
  <c r="P32" i="11"/>
  <c r="O32" i="11"/>
  <c r="N32" i="11"/>
  <c r="M32" i="11"/>
  <c r="L32" i="11"/>
  <c r="M29" i="11"/>
  <c r="P29" i="11" s="1"/>
  <c r="P25" i="11"/>
  <c r="O25" i="11"/>
  <c r="N25" i="11"/>
  <c r="M25" i="11"/>
  <c r="L25" i="11"/>
  <c r="N22" i="11"/>
  <c r="N19" i="11" s="1"/>
  <c r="M22" i="11"/>
  <c r="L22" i="11"/>
  <c r="L12" i="11" s="1"/>
  <c r="L19" i="11"/>
  <c r="M15" i="11"/>
  <c r="P15" i="11" s="1"/>
  <c r="N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9" i="10" s="1"/>
  <c r="O789" i="10" s="1"/>
  <c r="P790" i="10"/>
  <c r="O790" i="10"/>
  <c r="N789" i="10"/>
  <c r="M789" i="10"/>
  <c r="P789" i="10" s="1"/>
  <c r="N788" i="10"/>
  <c r="N786" i="10" s="1"/>
  <c r="M788" i="10"/>
  <c r="P788" i="10" s="1"/>
  <c r="N787" i="10"/>
  <c r="M787" i="10"/>
  <c r="L787" i="10"/>
  <c r="O787" i="10" s="1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M738" i="10"/>
  <c r="P738" i="10" s="1"/>
  <c r="L738" i="10"/>
  <c r="O738" i="10" s="1"/>
  <c r="M737" i="10"/>
  <c r="P737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N690" i="10"/>
  <c r="L690" i="10"/>
  <c r="N688" i="10"/>
  <c r="N687" i="10"/>
  <c r="N686" i="10"/>
  <c r="N685" i="10" s="1"/>
  <c r="M686" i="10"/>
  <c r="P686" i="10" s="1"/>
  <c r="L686" i="10"/>
  <c r="O686" i="10" s="1"/>
  <c r="J679" i="10"/>
  <c r="J678" i="10" s="1"/>
  <c r="I678" i="10"/>
  <c r="K678" i="10" s="1"/>
  <c r="J675" i="10"/>
  <c r="J669" i="10" s="1"/>
  <c r="I671" i="10"/>
  <c r="K671" i="10" s="1"/>
  <c r="I670" i="10"/>
  <c r="K670" i="10" s="1"/>
  <c r="I669" i="10"/>
  <c r="K674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L658" i="10" s="1"/>
  <c r="O658" i="10" s="1"/>
  <c r="P659" i="10"/>
  <c r="O659" i="10"/>
  <c r="N658" i="10"/>
  <c r="M658" i="10"/>
  <c r="P658" i="10" s="1"/>
  <c r="P657" i="10"/>
  <c r="N657" i="10"/>
  <c r="M657" i="10"/>
  <c r="P656" i="10"/>
  <c r="O656" i="10"/>
  <c r="N656" i="10"/>
  <c r="M656" i="10"/>
  <c r="M655" i="10" s="1"/>
  <c r="L656" i="10"/>
  <c r="P655" i="10"/>
  <c r="N655" i="10"/>
  <c r="J654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N631" i="10" s="1"/>
  <c r="N629" i="10" s="1"/>
  <c r="L634" i="10"/>
  <c r="L632" i="10" s="1"/>
  <c r="O632" i="10" s="1"/>
  <c r="P633" i="10"/>
  <c r="O633" i="10"/>
  <c r="N632" i="10"/>
  <c r="M632" i="10"/>
  <c r="P632" i="10" s="1"/>
  <c r="M631" i="10"/>
  <c r="P631" i="10" s="1"/>
  <c r="N630" i="10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J592" i="10" s="1"/>
  <c r="I593" i="10"/>
  <c r="J583" i="10"/>
  <c r="J582" i="10"/>
  <c r="J576" i="10" s="1"/>
  <c r="J559" i="10" s="1"/>
  <c r="J543" i="10" s="1"/>
  <c r="J577" i="10"/>
  <c r="I577" i="10"/>
  <c r="K577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N555" i="10"/>
  <c r="M555" i="10"/>
  <c r="N549" i="10"/>
  <c r="N547" i="10" s="1"/>
  <c r="L549" i="10"/>
  <c r="L547" i="10" s="1"/>
  <c r="O547" i="10" s="1"/>
  <c r="P548" i="10"/>
  <c r="O548" i="10"/>
  <c r="N546" i="10"/>
  <c r="O545" i="10"/>
  <c r="N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P526" i="10"/>
  <c r="N526" i="10"/>
  <c r="M526" i="10"/>
  <c r="P525" i="10"/>
  <c r="N525" i="10"/>
  <c r="M525" i="10"/>
  <c r="O524" i="10"/>
  <c r="N524" i="10"/>
  <c r="N523" i="10" s="1"/>
  <c r="M524" i="10"/>
  <c r="P524" i="10" s="1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O505" i="10"/>
  <c r="N505" i="10"/>
  <c r="M505" i="10"/>
  <c r="P505" i="10" s="1"/>
  <c r="L505" i="10"/>
  <c r="N504" i="10"/>
  <c r="N502" i="10" s="1"/>
  <c r="M504" i="10"/>
  <c r="P504" i="10" s="1"/>
  <c r="L504" i="10"/>
  <c r="O504" i="10" s="1"/>
  <c r="N503" i="10"/>
  <c r="M503" i="10"/>
  <c r="L503" i="10"/>
  <c r="O503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L472" i="10"/>
  <c r="L470" i="10" s="1"/>
  <c r="O470" i="10" s="1"/>
  <c r="P471" i="10"/>
  <c r="O471" i="10"/>
  <c r="N470" i="10"/>
  <c r="M470" i="10"/>
  <c r="P470" i="10" s="1"/>
  <c r="N469" i="10"/>
  <c r="N467" i="10" s="1"/>
  <c r="M469" i="10"/>
  <c r="P469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P448" i="10"/>
  <c r="O448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O431" i="10" s="1"/>
  <c r="P430" i="10"/>
  <c r="O430" i="10"/>
  <c r="P429" i="10"/>
  <c r="N429" i="10"/>
  <c r="M429" i="10"/>
  <c r="N424" i="10"/>
  <c r="N422" i="10" s="1"/>
  <c r="L424" i="10"/>
  <c r="P423" i="10"/>
  <c r="O423" i="10"/>
  <c r="N421" i="10"/>
  <c r="P420" i="10"/>
  <c r="O420" i="10"/>
  <c r="N420" i="10"/>
  <c r="M420" i="10"/>
  <c r="L420" i="10"/>
  <c r="N419" i="10"/>
  <c r="J418" i="10"/>
  <c r="K413" i="10"/>
  <c r="K412" i="10"/>
  <c r="N410" i="10"/>
  <c r="M410" i="10"/>
  <c r="L410" i="10"/>
  <c r="O410" i="10" s="1"/>
  <c r="P409" i="10"/>
  <c r="O409" i="10"/>
  <c r="N407" i="10"/>
  <c r="N405" i="10" s="1"/>
  <c r="M407" i="10"/>
  <c r="M405" i="10" s="1"/>
  <c r="P405" i="10" s="1"/>
  <c r="L407" i="10"/>
  <c r="L405" i="10" s="1"/>
  <c r="O405" i="10" s="1"/>
  <c r="P406" i="10"/>
  <c r="O406" i="10"/>
  <c r="N403" i="10"/>
  <c r="M403" i="10"/>
  <c r="P403" i="10" s="1"/>
  <c r="L403" i="10"/>
  <c r="O403" i="10" s="1"/>
  <c r="K401" i="10"/>
  <c r="J401" i="10"/>
  <c r="I401" i="10"/>
  <c r="K400" i="10"/>
  <c r="K399" i="10"/>
  <c r="N397" i="10"/>
  <c r="N395" i="10" s="1"/>
  <c r="M397" i="10"/>
  <c r="P397" i="10" s="1"/>
  <c r="L397" i="10"/>
  <c r="L395" i="10" s="1"/>
  <c r="O395" i="10" s="1"/>
  <c r="P396" i="10"/>
  <c r="O396" i="10"/>
  <c r="N394" i="10"/>
  <c r="M394" i="10"/>
  <c r="P394" i="10" s="1"/>
  <c r="L394" i="10"/>
  <c r="O394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M351" i="10" s="1"/>
  <c r="L353" i="10"/>
  <c r="P352" i="10"/>
  <c r="O352" i="10"/>
  <c r="N350" i="10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N331" i="10" s="1"/>
  <c r="M333" i="10"/>
  <c r="L333" i="10"/>
  <c r="P332" i="10"/>
  <c r="O332" i="10"/>
  <c r="P329" i="10"/>
  <c r="O329" i="10"/>
  <c r="N329" i="10"/>
  <c r="M329" i="10"/>
  <c r="L329" i="10"/>
  <c r="I327" i="10"/>
  <c r="I325" i="10"/>
  <c r="I314" i="10" s="1"/>
  <c r="K314" i="10" s="1"/>
  <c r="N323" i="10"/>
  <c r="N321" i="10" s="1"/>
  <c r="M323" i="10"/>
  <c r="P323" i="10" s="1"/>
  <c r="L323" i="10"/>
  <c r="P322" i="10"/>
  <c r="O322" i="10"/>
  <c r="N320" i="10"/>
  <c r="M320" i="10"/>
  <c r="L320" i="10"/>
  <c r="P319" i="10"/>
  <c r="O319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M303" i="10"/>
  <c r="M301" i="10" s="1"/>
  <c r="P301" i="10" s="1"/>
  <c r="L303" i="10"/>
  <c r="L301" i="10" s="1"/>
  <c r="O301" i="10" s="1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P285" i="10" s="1"/>
  <c r="L285" i="10"/>
  <c r="O285" i="10" s="1"/>
  <c r="P284" i="10"/>
  <c r="O284" i="10"/>
  <c r="N282" i="10"/>
  <c r="N280" i="10" s="1"/>
  <c r="M282" i="10"/>
  <c r="M280" i="10" s="1"/>
  <c r="P280" i="10" s="1"/>
  <c r="L282" i="10"/>
  <c r="O282" i="10" s="1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P268" i="10"/>
  <c r="O268" i="10"/>
  <c r="N266" i="10"/>
  <c r="N264" i="10" s="1"/>
  <c r="M266" i="10"/>
  <c r="M264" i="10" s="1"/>
  <c r="L266" i="10"/>
  <c r="L264" i="10" s="1"/>
  <c r="P265" i="10"/>
  <c r="O265" i="10"/>
  <c r="N262" i="10"/>
  <c r="M262" i="10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36" i="10"/>
  <c r="I236" i="10"/>
  <c r="K235" i="10"/>
  <c r="J235" i="10"/>
  <c r="I235" i="10"/>
  <c r="J233" i="10"/>
  <c r="N231" i="10"/>
  <c r="N230" i="10"/>
  <c r="N229" i="10"/>
  <c r="N228" i="10"/>
  <c r="J226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K204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L187" i="10" s="1"/>
  <c r="O187" i="10" s="1"/>
  <c r="P188" i="10"/>
  <c r="O188" i="10"/>
  <c r="N186" i="10"/>
  <c r="M186" i="10"/>
  <c r="M184" i="10" s="1"/>
  <c r="L186" i="10"/>
  <c r="L184" i="10" s="1"/>
  <c r="P185" i="10"/>
  <c r="O185" i="10"/>
  <c r="O182" i="10"/>
  <c r="N182" i="10"/>
  <c r="M182" i="10"/>
  <c r="P182" i="10" s="1"/>
  <c r="L182" i="10"/>
  <c r="J180" i="10"/>
  <c r="J177" i="10"/>
  <c r="J164" i="10" s="1"/>
  <c r="I176" i="10"/>
  <c r="I174" i="10" s="1"/>
  <c r="J174" i="10"/>
  <c r="N173" i="10"/>
  <c r="N171" i="10" s="1"/>
  <c r="M173" i="10"/>
  <c r="M171" i="10" s="1"/>
  <c r="P171" i="10" s="1"/>
  <c r="L173" i="10"/>
  <c r="L171" i="10" s="1"/>
  <c r="O171" i="10" s="1"/>
  <c r="P172" i="10"/>
  <c r="O172" i="10"/>
  <c r="N170" i="10"/>
  <c r="N168" i="10" s="1"/>
  <c r="M170" i="10"/>
  <c r="M168" i="10" s="1"/>
  <c r="L170" i="10"/>
  <c r="L168" i="10" s="1"/>
  <c r="P169" i="10"/>
  <c r="O169" i="10"/>
  <c r="O166" i="10"/>
  <c r="N166" i="10"/>
  <c r="M166" i="10"/>
  <c r="P166" i="10" s="1"/>
  <c r="L166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N152" i="10" s="1"/>
  <c r="M154" i="10"/>
  <c r="L154" i="10"/>
  <c r="P153" i="10"/>
  <c r="O153" i="10"/>
  <c r="P150" i="10"/>
  <c r="O150" i="10"/>
  <c r="N150" i="10"/>
  <c r="M150" i="10"/>
  <c r="L150" i="10"/>
  <c r="J148" i="10"/>
  <c r="I146" i="10"/>
  <c r="K146" i="10" s="1"/>
  <c r="I145" i="10"/>
  <c r="I143" i="10" s="1"/>
  <c r="I144" i="10"/>
  <c r="K144" i="10" s="1"/>
  <c r="N140" i="10"/>
  <c r="N138" i="10" s="1"/>
  <c r="M140" i="10"/>
  <c r="P140" i="10" s="1"/>
  <c r="L140" i="10"/>
  <c r="L138" i="10" s="1"/>
  <c r="O138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N133" i="10"/>
  <c r="M133" i="10"/>
  <c r="L133" i="10"/>
  <c r="O133" i="10" s="1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N122" i="10" s="1"/>
  <c r="M124" i="10"/>
  <c r="P124" i="10" s="1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I98" i="10"/>
  <c r="I86" i="10" s="1"/>
  <c r="K86" i="10" s="1"/>
  <c r="N96" i="10"/>
  <c r="N94" i="10" s="1"/>
  <c r="M96" i="10"/>
  <c r="M94" i="10" s="1"/>
  <c r="P94" i="10" s="1"/>
  <c r="L96" i="10"/>
  <c r="L94" i="10" s="1"/>
  <c r="O94" i="10" s="1"/>
  <c r="P95" i="10"/>
  <c r="O95" i="10"/>
  <c r="N93" i="10"/>
  <c r="M93" i="10"/>
  <c r="M91" i="10" s="1"/>
  <c r="L93" i="10"/>
  <c r="L91" i="10" s="1"/>
  <c r="P92" i="10"/>
  <c r="O92" i="10"/>
  <c r="N89" i="10"/>
  <c r="M89" i="10"/>
  <c r="P89" i="10" s="1"/>
  <c r="L89" i="10"/>
  <c r="O89" i="10" s="1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P71" i="10" s="1"/>
  <c r="L71" i="10"/>
  <c r="P70" i="10"/>
  <c r="O70" i="10"/>
  <c r="N67" i="10"/>
  <c r="M67" i="10"/>
  <c r="L67" i="10"/>
  <c r="J65" i="10"/>
  <c r="N61" i="10"/>
  <c r="N59" i="10" s="1"/>
  <c r="M61" i="10"/>
  <c r="P61" i="10" s="1"/>
  <c r="L61" i="10"/>
  <c r="L59" i="10" s="1"/>
  <c r="O59" i="10" s="1"/>
  <c r="P60" i="10"/>
  <c r="O60" i="10"/>
  <c r="N58" i="10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P49" i="10" s="1"/>
  <c r="L49" i="10"/>
  <c r="O49" i="10" s="1"/>
  <c r="P48" i="10"/>
  <c r="O48" i="10"/>
  <c r="N46" i="10"/>
  <c r="N44" i="10" s="1"/>
  <c r="M46" i="10"/>
  <c r="L46" i="10"/>
  <c r="L44" i="10" s="1"/>
  <c r="P45" i="10"/>
  <c r="O45" i="10"/>
  <c r="P42" i="10"/>
  <c r="N42" i="10"/>
  <c r="M42" i="10"/>
  <c r="L42" i="10"/>
  <c r="O42" i="10" s="1"/>
  <c r="P36" i="10"/>
  <c r="N36" i="10"/>
  <c r="M36" i="10"/>
  <c r="P35" i="10"/>
  <c r="O35" i="10"/>
  <c r="N35" i="10"/>
  <c r="N29" i="10" s="1"/>
  <c r="M35" i="10"/>
  <c r="M34" i="10" s="1"/>
  <c r="P34" i="10" s="1"/>
  <c r="L35" i="10"/>
  <c r="N34" i="10"/>
  <c r="N33" i="10"/>
  <c r="P32" i="10"/>
  <c r="N32" i="10"/>
  <c r="M32" i="10"/>
  <c r="L32" i="10"/>
  <c r="N31" i="10"/>
  <c r="N30" i="10"/>
  <c r="M29" i="10"/>
  <c r="L29" i="10"/>
  <c r="N25" i="10"/>
  <c r="M25" i="10"/>
  <c r="L25" i="10"/>
  <c r="O25" i="10" s="1"/>
  <c r="O22" i="10"/>
  <c r="N22" i="10"/>
  <c r="M22" i="10"/>
  <c r="M19" i="10" s="1"/>
  <c r="L22" i="10"/>
  <c r="L19" i="10" s="1"/>
  <c r="N15" i="10"/>
  <c r="M15" i="10"/>
  <c r="P15" i="10" s="1"/>
  <c r="L15" i="10"/>
  <c r="O15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O791" i="9" s="1"/>
  <c r="P790" i="9"/>
  <c r="O790" i="9"/>
  <c r="P789" i="9"/>
  <c r="N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N690" i="9"/>
  <c r="N688" i="9" s="1"/>
  <c r="L690" i="9"/>
  <c r="O690" i="9" s="1"/>
  <c r="N687" i="9"/>
  <c r="N685" i="9" s="1"/>
  <c r="O686" i="9"/>
  <c r="N686" i="9"/>
  <c r="M686" i="9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K674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L657" i="9" s="1"/>
  <c r="O657" i="9" s="1"/>
  <c r="P659" i="9"/>
  <c r="O659" i="9"/>
  <c r="P658" i="9"/>
  <c r="N658" i="9"/>
  <c r="M658" i="9"/>
  <c r="M657" i="9"/>
  <c r="P657" i="9" s="1"/>
  <c r="P656" i="9"/>
  <c r="N656" i="9"/>
  <c r="N655" i="9" s="1"/>
  <c r="M656" i="9"/>
  <c r="L656" i="9"/>
  <c r="O656" i="9" s="1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M631" i="9"/>
  <c r="P631" i="9" s="1"/>
  <c r="P630" i="9"/>
  <c r="N630" i="9"/>
  <c r="M630" i="9"/>
  <c r="L630" i="9"/>
  <c r="M629" i="9"/>
  <c r="P629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I593" i="9"/>
  <c r="I592" i="9" s="1"/>
  <c r="J583" i="9"/>
  <c r="J577" i="9" s="1"/>
  <c r="J582" i="9"/>
  <c r="I577" i="9"/>
  <c r="K577" i="9" s="1"/>
  <c r="J576" i="9"/>
  <c r="J559" i="9" s="1"/>
  <c r="J543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L555" i="9" s="1"/>
  <c r="O555" i="9" s="1"/>
  <c r="P556" i="9"/>
  <c r="O556" i="9"/>
  <c r="P555" i="9"/>
  <c r="N555" i="9"/>
  <c r="M555" i="9"/>
  <c r="N549" i="9"/>
  <c r="N546" i="9" s="1"/>
  <c r="L549" i="9"/>
  <c r="M549" i="9" s="1"/>
  <c r="M546" i="9" s="1"/>
  <c r="P548" i="9"/>
  <c r="O548" i="9"/>
  <c r="N547" i="9"/>
  <c r="N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N525" i="9" s="1"/>
  <c r="L528" i="9"/>
  <c r="L526" i="9" s="1"/>
  <c r="O526" i="9" s="1"/>
  <c r="P527" i="9"/>
  <c r="O527" i="9"/>
  <c r="P526" i="9"/>
  <c r="N526" i="9"/>
  <c r="M526" i="9"/>
  <c r="M525" i="9"/>
  <c r="P525" i="9" s="1"/>
  <c r="P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L504" i="9"/>
  <c r="P503" i="9"/>
  <c r="N503" i="9"/>
  <c r="N502" i="9" s="1"/>
  <c r="M503" i="9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O472" i="9" s="1"/>
  <c r="P471" i="9"/>
  <c r="O471" i="9"/>
  <c r="P470" i="9"/>
  <c r="M470" i="9"/>
  <c r="M469" i="9"/>
  <c r="P469" i="9" s="1"/>
  <c r="P468" i="9"/>
  <c r="O468" i="9"/>
  <c r="N468" i="9"/>
  <c r="M468" i="9"/>
  <c r="L468" i="9"/>
  <c r="M467" i="9"/>
  <c r="P467" i="9" s="1"/>
  <c r="J466" i="9"/>
  <c r="I466" i="9"/>
  <c r="K466" i="9" s="1"/>
  <c r="J465" i="9"/>
  <c r="I465" i="9"/>
  <c r="K465" i="9" s="1"/>
  <c r="I464" i="9"/>
  <c r="I463" i="9"/>
  <c r="I462" i="9"/>
  <c r="I443" i="9" s="1"/>
  <c r="K443" i="9" s="1"/>
  <c r="I460" i="9"/>
  <c r="K460" i="9" s="1"/>
  <c r="K458" i="9"/>
  <c r="P456" i="9"/>
  <c r="L456" i="9"/>
  <c r="O456" i="9" s="1"/>
  <c r="P455" i="9"/>
  <c r="O455" i="9"/>
  <c r="N454" i="9"/>
  <c r="M454" i="9"/>
  <c r="P454" i="9" s="1"/>
  <c r="P449" i="9"/>
  <c r="N449" i="9"/>
  <c r="N447" i="9" s="1"/>
  <c r="L449" i="9"/>
  <c r="O449" i="9" s="1"/>
  <c r="P448" i="9"/>
  <c r="O448" i="9"/>
  <c r="M447" i="9"/>
  <c r="P447" i="9" s="1"/>
  <c r="M446" i="9"/>
  <c r="P446" i="9" s="1"/>
  <c r="P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O431" i="9" s="1"/>
  <c r="P430" i="9"/>
  <c r="O430" i="9"/>
  <c r="N429" i="9"/>
  <c r="M429" i="9"/>
  <c r="P429" i="9" s="1"/>
  <c r="N424" i="9"/>
  <c r="L424" i="9"/>
  <c r="M424" i="9" s="1"/>
  <c r="P423" i="9"/>
  <c r="O423" i="9"/>
  <c r="N422" i="9"/>
  <c r="N421" i="9"/>
  <c r="P420" i="9"/>
  <c r="N420" i="9"/>
  <c r="M420" i="9"/>
  <c r="L420" i="9"/>
  <c r="J418" i="9"/>
  <c r="K413" i="9"/>
  <c r="K412" i="9"/>
  <c r="N410" i="9"/>
  <c r="N408" i="9" s="1"/>
  <c r="M410" i="9"/>
  <c r="M408" i="9" s="1"/>
  <c r="P408" i="9" s="1"/>
  <c r="L410" i="9"/>
  <c r="O410" i="9" s="1"/>
  <c r="P409" i="9"/>
  <c r="O409" i="9"/>
  <c r="N407" i="9"/>
  <c r="N405" i="9" s="1"/>
  <c r="M407" i="9"/>
  <c r="M405" i="9" s="1"/>
  <c r="P405" i="9" s="1"/>
  <c r="L407" i="9"/>
  <c r="P406" i="9"/>
  <c r="O406" i="9"/>
  <c r="P403" i="9"/>
  <c r="O403" i="9"/>
  <c r="N403" i="9"/>
  <c r="M403" i="9"/>
  <c r="L403" i="9"/>
  <c r="J401" i="9"/>
  <c r="I401" i="9"/>
  <c r="K401" i="9" s="1"/>
  <c r="K400" i="9"/>
  <c r="K399" i="9"/>
  <c r="N397" i="9"/>
  <c r="N395" i="9" s="1"/>
  <c r="M397" i="9"/>
  <c r="P397" i="9" s="1"/>
  <c r="L397" i="9"/>
  <c r="P396" i="9"/>
  <c r="O396" i="9"/>
  <c r="N394" i="9"/>
  <c r="M394" i="9"/>
  <c r="P394" i="9" s="1"/>
  <c r="L394" i="9"/>
  <c r="O394" i="9" s="1"/>
  <c r="P393" i="9"/>
  <c r="O393" i="9"/>
  <c r="N390" i="9"/>
  <c r="M390" i="9"/>
  <c r="P390" i="9" s="1"/>
  <c r="L390" i="9"/>
  <c r="O390" i="9" s="1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P352" i="9"/>
  <c r="O352" i="9"/>
  <c r="N350" i="9"/>
  <c r="N348" i="9" s="1"/>
  <c r="M350" i="9"/>
  <c r="M348" i="9" s="1"/>
  <c r="L350" i="9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M333" i="9"/>
  <c r="M331" i="9" s="1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M320" i="9"/>
  <c r="M318" i="9" s="1"/>
  <c r="P318" i="9" s="1"/>
  <c r="L320" i="9"/>
  <c r="O320" i="9" s="1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P305" i="9"/>
  <c r="O305" i="9"/>
  <c r="N303" i="9"/>
  <c r="N301" i="9" s="1"/>
  <c r="M303" i="9"/>
  <c r="L303" i="9"/>
  <c r="O303" i="9" s="1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M280" i="9" s="1"/>
  <c r="P280" i="9" s="1"/>
  <c r="L282" i="9"/>
  <c r="O282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L269" i="9"/>
  <c r="O269" i="9" s="1"/>
  <c r="P268" i="9"/>
  <c r="O268" i="9"/>
  <c r="N266" i="9"/>
  <c r="M266" i="9"/>
  <c r="L266" i="9"/>
  <c r="P265" i="9"/>
  <c r="O265" i="9"/>
  <c r="P262" i="9"/>
  <c r="N262" i="9"/>
  <c r="M262" i="9"/>
  <c r="L262" i="9"/>
  <c r="J260" i="9"/>
  <c r="K258" i="9"/>
  <c r="K257" i="9"/>
  <c r="I255" i="9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26" i="9" s="1"/>
  <c r="J180" i="9" s="1"/>
  <c r="J236" i="9"/>
  <c r="K236" i="9" s="1"/>
  <c r="I236" i="9"/>
  <c r="K235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J177" i="9"/>
  <c r="I176" i="9"/>
  <c r="I174" i="9" s="1"/>
  <c r="K174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M168" i="9" s="1"/>
  <c r="L170" i="9"/>
  <c r="P169" i="9"/>
  <c r="O169" i="9"/>
  <c r="P166" i="9"/>
  <c r="N166" i="9"/>
  <c r="M166" i="9"/>
  <c r="L166" i="9"/>
  <c r="J164" i="9"/>
  <c r="I159" i="9"/>
  <c r="K159" i="9" s="1"/>
  <c r="N157" i="9"/>
  <c r="N155" i="9" s="1"/>
  <c r="M157" i="9"/>
  <c r="L157" i="9"/>
  <c r="L155" i="9" s="1"/>
  <c r="O155" i="9" s="1"/>
  <c r="P156" i="9"/>
  <c r="O156" i="9"/>
  <c r="N154" i="9"/>
  <c r="N152" i="9" s="1"/>
  <c r="M154" i="9"/>
  <c r="L154" i="9"/>
  <c r="O154" i="9" s="1"/>
  <c r="P153" i="9"/>
  <c r="O153" i="9"/>
  <c r="P150" i="9"/>
  <c r="N150" i="9"/>
  <c r="M150" i="9"/>
  <c r="L150" i="9"/>
  <c r="O150" i="9" s="1"/>
  <c r="J148" i="9"/>
  <c r="I146" i="9"/>
  <c r="K146" i="9" s="1"/>
  <c r="I145" i="9"/>
  <c r="I143" i="9" s="1"/>
  <c r="I144" i="9"/>
  <c r="K144" i="9" s="1"/>
  <c r="N140" i="9"/>
  <c r="N138" i="9" s="1"/>
  <c r="M140" i="9"/>
  <c r="L140" i="9"/>
  <c r="O140" i="9" s="1"/>
  <c r="P139" i="9"/>
  <c r="O139" i="9"/>
  <c r="N137" i="9"/>
  <c r="N135" i="9" s="1"/>
  <c r="M137" i="9"/>
  <c r="P137" i="9" s="1"/>
  <c r="L137" i="9"/>
  <c r="O137" i="9" s="1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N122" i="9" s="1"/>
  <c r="M124" i="9"/>
  <c r="L124" i="9"/>
  <c r="O124" i="9" s="1"/>
  <c r="P123" i="9"/>
  <c r="O123" i="9"/>
  <c r="N120" i="9"/>
  <c r="M120" i="9"/>
  <c r="L120" i="9"/>
  <c r="O120" i="9" s="1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I87" i="9" s="1"/>
  <c r="K87" i="9" s="1"/>
  <c r="J98" i="9"/>
  <c r="J86" i="9" s="1"/>
  <c r="I98" i="9"/>
  <c r="K98" i="9" s="1"/>
  <c r="N96" i="9"/>
  <c r="N94" i="9" s="1"/>
  <c r="M96" i="9"/>
  <c r="P96" i="9" s="1"/>
  <c r="L96" i="9"/>
  <c r="O96" i="9" s="1"/>
  <c r="P95" i="9"/>
  <c r="O95" i="9"/>
  <c r="N93" i="9"/>
  <c r="M93" i="9"/>
  <c r="M91" i="9" s="1"/>
  <c r="L93" i="9"/>
  <c r="L91" i="9" s="1"/>
  <c r="P92" i="9"/>
  <c r="O92" i="9"/>
  <c r="P89" i="9"/>
  <c r="N89" i="9"/>
  <c r="M89" i="9"/>
  <c r="L89" i="9"/>
  <c r="O89" i="9" s="1"/>
  <c r="I84" i="9"/>
  <c r="K84" i="9" s="1"/>
  <c r="I83" i="9"/>
  <c r="K83" i="9" s="1"/>
  <c r="I82" i="9"/>
  <c r="I81" i="9"/>
  <c r="K81" i="9" s="1"/>
  <c r="I80" i="9"/>
  <c r="K80" i="9" s="1"/>
  <c r="I79" i="9"/>
  <c r="K79" i="9" s="1"/>
  <c r="I78" i="9"/>
  <c r="K78" i="9" s="1"/>
  <c r="J77" i="9"/>
  <c r="J76" i="9"/>
  <c r="J64" i="9" s="1"/>
  <c r="N74" i="9"/>
  <c r="N72" i="9" s="1"/>
  <c r="M74" i="9"/>
  <c r="M72" i="9" s="1"/>
  <c r="P72" i="9" s="1"/>
  <c r="L74" i="9"/>
  <c r="O74" i="9" s="1"/>
  <c r="P73" i="9"/>
  <c r="O73" i="9"/>
  <c r="N71" i="9"/>
  <c r="M71" i="9"/>
  <c r="M69" i="9" s="1"/>
  <c r="P69" i="9" s="1"/>
  <c r="L71" i="9"/>
  <c r="O71" i="9" s="1"/>
  <c r="P70" i="9"/>
  <c r="O70" i="9"/>
  <c r="N67" i="9"/>
  <c r="M67" i="9"/>
  <c r="L67" i="9"/>
  <c r="O67" i="9" s="1"/>
  <c r="J65" i="9"/>
  <c r="N61" i="9"/>
  <c r="N59" i="9" s="1"/>
  <c r="M61" i="9"/>
  <c r="M59" i="9" s="1"/>
  <c r="P59" i="9" s="1"/>
  <c r="L61" i="9"/>
  <c r="O61" i="9" s="1"/>
  <c r="P60" i="9"/>
  <c r="O60" i="9"/>
  <c r="N58" i="9"/>
  <c r="N56" i="9" s="1"/>
  <c r="M58" i="9"/>
  <c r="M56" i="9" s="1"/>
  <c r="L58" i="9"/>
  <c r="L56" i="9" s="1"/>
  <c r="P57" i="9"/>
  <c r="O57" i="9"/>
  <c r="P54" i="9"/>
  <c r="N54" i="9"/>
  <c r="M54" i="9"/>
  <c r="L54" i="9"/>
  <c r="O54" i="9" s="1"/>
  <c r="N49" i="9"/>
  <c r="N47" i="9" s="1"/>
  <c r="M49" i="9"/>
  <c r="L49" i="9"/>
  <c r="O49" i="9" s="1"/>
  <c r="P48" i="9"/>
  <c r="O48" i="9"/>
  <c r="N46" i="9"/>
  <c r="M46" i="9"/>
  <c r="M44" i="9" s="1"/>
  <c r="L46" i="9"/>
  <c r="P45" i="9"/>
  <c r="O45" i="9"/>
  <c r="O42" i="9"/>
  <c r="N42" i="9"/>
  <c r="M42" i="9"/>
  <c r="P42" i="9" s="1"/>
  <c r="L42" i="9"/>
  <c r="P36" i="9"/>
  <c r="N36" i="9"/>
  <c r="M36" i="9"/>
  <c r="N35" i="9"/>
  <c r="N34" i="9" s="1"/>
  <c r="M35" i="9"/>
  <c r="P35" i="9" s="1"/>
  <c r="L35" i="9"/>
  <c r="O35" i="9" s="1"/>
  <c r="P32" i="9"/>
  <c r="O32" i="9"/>
  <c r="N32" i="9"/>
  <c r="N29" i="9" s="1"/>
  <c r="M32" i="9"/>
  <c r="L32" i="9"/>
  <c r="O29" i="9"/>
  <c r="L29" i="9"/>
  <c r="P25" i="9"/>
  <c r="O25" i="9"/>
  <c r="N25" i="9"/>
  <c r="N15" i="9" s="1"/>
  <c r="M25" i="9"/>
  <c r="L25" i="9"/>
  <c r="N22" i="9"/>
  <c r="M22" i="9"/>
  <c r="L22" i="9"/>
  <c r="L12" i="9" s="1"/>
  <c r="L19" i="9"/>
  <c r="M15" i="9"/>
  <c r="P15" i="9" s="1"/>
  <c r="L15" i="9"/>
  <c r="O15" i="9" s="1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P809" i="8"/>
  <c r="O809" i="8"/>
  <c r="P808" i="8"/>
  <c r="N808" i="8"/>
  <c r="M808" i="8"/>
  <c r="L808" i="8"/>
  <c r="O808" i="8" s="1"/>
  <c r="O807" i="8"/>
  <c r="N807" i="8"/>
  <c r="M807" i="8"/>
  <c r="L807" i="8"/>
  <c r="P806" i="8"/>
  <c r="N806" i="8"/>
  <c r="M806" i="8"/>
  <c r="L806" i="8"/>
  <c r="N805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L791" i="8"/>
  <c r="L789" i="8" s="1"/>
  <c r="O789" i="8" s="1"/>
  <c r="P790" i="8"/>
  <c r="O790" i="8"/>
  <c r="P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4" i="8"/>
  <c r="N690" i="8" s="1"/>
  <c r="L690" i="8"/>
  <c r="L688" i="8" s="1"/>
  <c r="P686" i="8"/>
  <c r="N686" i="8"/>
  <c r="M686" i="8"/>
  <c r="L686" i="8"/>
  <c r="J679" i="8"/>
  <c r="J678" i="8"/>
  <c r="I678" i="8"/>
  <c r="K678" i="8" s="1"/>
  <c r="J675" i="8"/>
  <c r="I671" i="8"/>
  <c r="K671" i="8" s="1"/>
  <c r="I670" i="8"/>
  <c r="K670" i="8" s="1"/>
  <c r="J669" i="8"/>
  <c r="J654" i="8" s="1"/>
  <c r="I669" i="8"/>
  <c r="K674" i="8" s="1"/>
  <c r="P667" i="8"/>
  <c r="O667" i="8"/>
  <c r="P666" i="8"/>
  <c r="O666" i="8"/>
  <c r="P665" i="8"/>
  <c r="N665" i="8"/>
  <c r="M665" i="8"/>
  <c r="L665" i="8"/>
  <c r="O665" i="8" s="1"/>
  <c r="N660" i="8"/>
  <c r="L660" i="8"/>
  <c r="M660" i="8" s="1"/>
  <c r="M657" i="8" s="1"/>
  <c r="P659" i="8"/>
  <c r="O659" i="8"/>
  <c r="N658" i="8"/>
  <c r="N657" i="8"/>
  <c r="P656" i="8"/>
  <c r="N656" i="8"/>
  <c r="N655" i="8" s="1"/>
  <c r="M656" i="8"/>
  <c r="L656" i="8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N639" i="8"/>
  <c r="M639" i="8"/>
  <c r="P639" i="8" s="1"/>
  <c r="P634" i="8"/>
  <c r="N634" i="8"/>
  <c r="N631" i="8" s="1"/>
  <c r="L634" i="8"/>
  <c r="P633" i="8"/>
  <c r="O633" i="8"/>
  <c r="P632" i="8"/>
  <c r="N632" i="8"/>
  <c r="M632" i="8"/>
  <c r="L632" i="8"/>
  <c r="O632" i="8" s="1"/>
  <c r="M631" i="8"/>
  <c r="P631" i="8" s="1"/>
  <c r="P630" i="8"/>
  <c r="N630" i="8"/>
  <c r="N629" i="8" s="1"/>
  <c r="M630" i="8"/>
  <c r="L630" i="8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4" i="8"/>
  <c r="I594" i="8"/>
  <c r="I593" i="8"/>
  <c r="I592" i="8" s="1"/>
  <c r="J583" i="8"/>
  <c r="J577" i="8" s="1"/>
  <c r="J582" i="8"/>
  <c r="I577" i="8"/>
  <c r="K577" i="8" s="1"/>
  <c r="J576" i="8"/>
  <c r="J559" i="8" s="1"/>
  <c r="J543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P555" i="8"/>
  <c r="N555" i="8"/>
  <c r="N545" i="8" s="1"/>
  <c r="N544" i="8" s="1"/>
  <c r="M555" i="8"/>
  <c r="N553" i="8"/>
  <c r="N549" i="8"/>
  <c r="N547" i="8" s="1"/>
  <c r="L549" i="8"/>
  <c r="M549" i="8" s="1"/>
  <c r="P548" i="8"/>
  <c r="O548" i="8"/>
  <c r="N546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P533" i="8"/>
  <c r="N533" i="8"/>
  <c r="M533" i="8"/>
  <c r="P528" i="8"/>
  <c r="N528" i="8"/>
  <c r="L528" i="8"/>
  <c r="P527" i="8"/>
  <c r="O527" i="8"/>
  <c r="P526" i="8"/>
  <c r="N526" i="8"/>
  <c r="M526" i="8"/>
  <c r="P525" i="8"/>
  <c r="N525" i="8"/>
  <c r="M525" i="8"/>
  <c r="O524" i="8"/>
  <c r="N524" i="8"/>
  <c r="N523" i="8" s="1"/>
  <c r="M524" i="8"/>
  <c r="P524" i="8" s="1"/>
  <c r="L524" i="8"/>
  <c r="P523" i="8"/>
  <c r="M523" i="8"/>
  <c r="K517" i="8"/>
  <c r="J517" i="8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N504" i="8" s="1"/>
  <c r="N502" i="8" s="1"/>
  <c r="P506" i="8"/>
  <c r="O506" i="8"/>
  <c r="O505" i="8"/>
  <c r="N505" i="8"/>
  <c r="M505" i="8"/>
  <c r="P505" i="8" s="1"/>
  <c r="L505" i="8"/>
  <c r="P504" i="8"/>
  <c r="M504" i="8"/>
  <c r="L504" i="8"/>
  <c r="O504" i="8" s="1"/>
  <c r="N503" i="8"/>
  <c r="M503" i="8"/>
  <c r="M502" i="8" s="1"/>
  <c r="P502" i="8" s="1"/>
  <c r="L503" i="8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P472" i="8"/>
  <c r="N472" i="8"/>
  <c r="L472" i="8"/>
  <c r="P471" i="8"/>
  <c r="O471" i="8"/>
  <c r="M470" i="8"/>
  <c r="P470" i="8" s="1"/>
  <c r="P469" i="8"/>
  <c r="M469" i="8"/>
  <c r="O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I460" i="8"/>
  <c r="K460" i="8" s="1"/>
  <c r="K458" i="8"/>
  <c r="P456" i="8"/>
  <c r="L456" i="8"/>
  <c r="P455" i="8"/>
  <c r="O455" i="8"/>
  <c r="N454" i="8"/>
  <c r="M454" i="8"/>
  <c r="P454" i="8" s="1"/>
  <c r="N449" i="8"/>
  <c r="L449" i="8"/>
  <c r="P448" i="8"/>
  <c r="O448" i="8"/>
  <c r="O445" i="8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J434" i="8"/>
  <c r="J418" i="8" s="1"/>
  <c r="P431" i="8"/>
  <c r="L431" i="8"/>
  <c r="P430" i="8"/>
  <c r="O430" i="8"/>
  <c r="P429" i="8"/>
  <c r="N429" i="8"/>
  <c r="M429" i="8"/>
  <c r="L429" i="8"/>
  <c r="O429" i="8" s="1"/>
  <c r="N424" i="8"/>
  <c r="L424" i="8"/>
  <c r="O424" i="8" s="1"/>
  <c r="P423" i="8"/>
  <c r="O423" i="8"/>
  <c r="N422" i="8"/>
  <c r="N421" i="8"/>
  <c r="P420" i="8"/>
  <c r="N420" i="8"/>
  <c r="M420" i="8"/>
  <c r="L420" i="8"/>
  <c r="N419" i="8"/>
  <c r="K413" i="8"/>
  <c r="K412" i="8"/>
  <c r="N410" i="8"/>
  <c r="M410" i="8"/>
  <c r="L410" i="8"/>
  <c r="O410" i="8" s="1"/>
  <c r="P409" i="8"/>
  <c r="O409" i="8"/>
  <c r="N407" i="8"/>
  <c r="N405" i="8" s="1"/>
  <c r="M407" i="8"/>
  <c r="L407" i="8"/>
  <c r="P406" i="8"/>
  <c r="O406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M392" i="8" s="1"/>
  <c r="P392" i="8" s="1"/>
  <c r="L394" i="8"/>
  <c r="P393" i="8"/>
  <c r="O393" i="8"/>
  <c r="P390" i="8"/>
  <c r="O390" i="8"/>
  <c r="N390" i="8"/>
  <c r="M390" i="8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L353" i="8"/>
  <c r="P352" i="8"/>
  <c r="O352" i="8"/>
  <c r="N350" i="8"/>
  <c r="M350" i="8"/>
  <c r="M348" i="8" s="1"/>
  <c r="L350" i="8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N331" i="8" s="1"/>
  <c r="M333" i="8"/>
  <c r="L333" i="8"/>
  <c r="P332" i="8"/>
  <c r="O332" i="8"/>
  <c r="P329" i="8"/>
  <c r="N329" i="8"/>
  <c r="M329" i="8"/>
  <c r="L329" i="8"/>
  <c r="I327" i="8"/>
  <c r="I325" i="8"/>
  <c r="N323" i="8"/>
  <c r="N321" i="8" s="1"/>
  <c r="M323" i="8"/>
  <c r="P323" i="8" s="1"/>
  <c r="L323" i="8"/>
  <c r="P322" i="8"/>
  <c r="O322" i="8"/>
  <c r="N320" i="8"/>
  <c r="M320" i="8"/>
  <c r="P320" i="8" s="1"/>
  <c r="L320" i="8"/>
  <c r="L318" i="8" s="1"/>
  <c r="O318" i="8" s="1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L306" i="8"/>
  <c r="O306" i="8" s="1"/>
  <c r="P305" i="8"/>
  <c r="O305" i="8"/>
  <c r="N303" i="8"/>
  <c r="N301" i="8" s="1"/>
  <c r="M303" i="8"/>
  <c r="M301" i="8" s="1"/>
  <c r="L303" i="8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I287" i="8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N280" i="8" s="1"/>
  <c r="M282" i="8"/>
  <c r="L282" i="8"/>
  <c r="P281" i="8"/>
  <c r="O281" i="8"/>
  <c r="N278" i="8"/>
  <c r="M278" i="8"/>
  <c r="L278" i="8"/>
  <c r="O278" i="8" s="1"/>
  <c r="J276" i="8"/>
  <c r="I271" i="8"/>
  <c r="I260" i="8" s="1"/>
  <c r="N269" i="8"/>
  <c r="M269" i="8"/>
  <c r="M267" i="8" s="1"/>
  <c r="P267" i="8" s="1"/>
  <c r="L269" i="8"/>
  <c r="P268" i="8"/>
  <c r="O268" i="8"/>
  <c r="N266" i="8"/>
  <c r="N264" i="8" s="1"/>
  <c r="M266" i="8"/>
  <c r="M264" i="8" s="1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I248" i="8" s="1"/>
  <c r="K248" i="8" s="1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236" i="8"/>
  <c r="K236" i="8" s="1"/>
  <c r="I236" i="8"/>
  <c r="J235" i="8"/>
  <c r="K235" i="8" s="1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P188" i="8"/>
  <c r="O188" i="8"/>
  <c r="N186" i="8"/>
  <c r="M186" i="8"/>
  <c r="M184" i="8" s="1"/>
  <c r="L186" i="8"/>
  <c r="P185" i="8"/>
  <c r="O185" i="8"/>
  <c r="N182" i="8"/>
  <c r="M182" i="8"/>
  <c r="L182" i="8"/>
  <c r="J180" i="8"/>
  <c r="J177" i="8"/>
  <c r="I176" i="8"/>
  <c r="K176" i="8" s="1"/>
  <c r="J174" i="8"/>
  <c r="J164" i="8" s="1"/>
  <c r="N173" i="8"/>
  <c r="N171" i="8" s="1"/>
  <c r="M173" i="8"/>
  <c r="P173" i="8" s="1"/>
  <c r="L173" i="8"/>
  <c r="O173" i="8" s="1"/>
  <c r="P172" i="8"/>
  <c r="O172" i="8"/>
  <c r="N170" i="8"/>
  <c r="N168" i="8" s="1"/>
  <c r="M170" i="8"/>
  <c r="P170" i="8" s="1"/>
  <c r="L170" i="8"/>
  <c r="L168" i="8" s="1"/>
  <c r="O168" i="8" s="1"/>
  <c r="P169" i="8"/>
  <c r="O169" i="8"/>
  <c r="P166" i="8"/>
  <c r="N166" i="8"/>
  <c r="M166" i="8"/>
  <c r="L166" i="8"/>
  <c r="I159" i="8"/>
  <c r="K159" i="8" s="1"/>
  <c r="N157" i="8"/>
  <c r="N155" i="8" s="1"/>
  <c r="M157" i="8"/>
  <c r="L157" i="8"/>
  <c r="L155" i="8" s="1"/>
  <c r="O155" i="8" s="1"/>
  <c r="P156" i="8"/>
  <c r="O156" i="8"/>
  <c r="N154" i="8"/>
  <c r="N152" i="8" s="1"/>
  <c r="M154" i="8"/>
  <c r="M152" i="8" s="1"/>
  <c r="P152" i="8" s="1"/>
  <c r="L154" i="8"/>
  <c r="P153" i="8"/>
  <c r="O153" i="8"/>
  <c r="O150" i="8"/>
  <c r="N150" i="8"/>
  <c r="M150" i="8"/>
  <c r="P150" i="8" s="1"/>
  <c r="L150" i="8"/>
  <c r="J148" i="8"/>
  <c r="I146" i="8"/>
  <c r="I130" i="8" s="1"/>
  <c r="K130" i="8" s="1"/>
  <c r="I145" i="8"/>
  <c r="K145" i="8" s="1"/>
  <c r="I144" i="8"/>
  <c r="K144" i="8" s="1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P137" i="8" s="1"/>
  <c r="L137" i="8"/>
  <c r="L135" i="8" s="1"/>
  <c r="O135" i="8" s="1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P126" i="8"/>
  <c r="O126" i="8"/>
  <c r="N124" i="8"/>
  <c r="M124" i="8"/>
  <c r="M122" i="8" s="1"/>
  <c r="P122" i="8" s="1"/>
  <c r="L124" i="8"/>
  <c r="L122" i="8" s="1"/>
  <c r="O122" i="8" s="1"/>
  <c r="P123" i="8"/>
  <c r="O123" i="8"/>
  <c r="N120" i="8"/>
  <c r="M120" i="8"/>
  <c r="L120" i="8"/>
  <c r="O120" i="8" s="1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J98" i="8"/>
  <c r="I98" i="8"/>
  <c r="I86" i="8" s="1"/>
  <c r="K86" i="8" s="1"/>
  <c r="N96" i="8"/>
  <c r="N94" i="8" s="1"/>
  <c r="M96" i="8"/>
  <c r="M94" i="8" s="1"/>
  <c r="P94" i="8" s="1"/>
  <c r="L96" i="8"/>
  <c r="L94" i="8" s="1"/>
  <c r="O94" i="8" s="1"/>
  <c r="P95" i="8"/>
  <c r="O95" i="8"/>
  <c r="N93" i="8"/>
  <c r="N91" i="8" s="1"/>
  <c r="M93" i="8"/>
  <c r="M91" i="8" s="1"/>
  <c r="L93" i="8"/>
  <c r="L91" i="8" s="1"/>
  <c r="P92" i="8"/>
  <c r="O92" i="8"/>
  <c r="N89" i="8"/>
  <c r="M89" i="8"/>
  <c r="P89" i="8" s="1"/>
  <c r="L89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76" i="8"/>
  <c r="J64" i="8" s="1"/>
  <c r="N74" i="8"/>
  <c r="N72" i="8" s="1"/>
  <c r="M74" i="8"/>
  <c r="P74" i="8" s="1"/>
  <c r="L74" i="8"/>
  <c r="P73" i="8"/>
  <c r="O73" i="8"/>
  <c r="N71" i="8"/>
  <c r="M71" i="8"/>
  <c r="P71" i="8" s="1"/>
  <c r="L71" i="8"/>
  <c r="O71" i="8" s="1"/>
  <c r="P70" i="8"/>
  <c r="O70" i="8"/>
  <c r="O67" i="8"/>
  <c r="N67" i="8"/>
  <c r="M67" i="8"/>
  <c r="P67" i="8" s="1"/>
  <c r="L67" i="8"/>
  <c r="J65" i="8"/>
  <c r="N61" i="8"/>
  <c r="N59" i="8" s="1"/>
  <c r="M61" i="8"/>
  <c r="P61" i="8" s="1"/>
  <c r="L61" i="8"/>
  <c r="P60" i="8"/>
  <c r="O60" i="8"/>
  <c r="N58" i="8"/>
  <c r="M58" i="8"/>
  <c r="L58" i="8"/>
  <c r="P57" i="8"/>
  <c r="O57" i="8"/>
  <c r="P54" i="8"/>
  <c r="N54" i="8"/>
  <c r="M54" i="8"/>
  <c r="L54" i="8"/>
  <c r="N49" i="8"/>
  <c r="N47" i="8" s="1"/>
  <c r="M49" i="8"/>
  <c r="P49" i="8" s="1"/>
  <c r="L49" i="8"/>
  <c r="L47" i="8" s="1"/>
  <c r="O47" i="8" s="1"/>
  <c r="P48" i="8"/>
  <c r="O48" i="8"/>
  <c r="N46" i="8"/>
  <c r="M46" i="8"/>
  <c r="L46" i="8"/>
  <c r="L44" i="8" s="1"/>
  <c r="P45" i="8"/>
  <c r="O45" i="8"/>
  <c r="O42" i="8"/>
  <c r="N42" i="8"/>
  <c r="M42" i="8"/>
  <c r="P42" i="8" s="1"/>
  <c r="L42" i="8"/>
  <c r="P36" i="8"/>
  <c r="N36" i="8"/>
  <c r="M36" i="8"/>
  <c r="P35" i="8"/>
  <c r="O35" i="8"/>
  <c r="N35" i="8"/>
  <c r="N34" i="8" s="1"/>
  <c r="M35" i="8"/>
  <c r="L35" i="8"/>
  <c r="M34" i="8"/>
  <c r="P34" i="8" s="1"/>
  <c r="N33" i="8"/>
  <c r="N30" i="8" s="1"/>
  <c r="N32" i="8"/>
  <c r="M32" i="8"/>
  <c r="L32" i="8"/>
  <c r="O32" i="8" s="1"/>
  <c r="N29" i="8"/>
  <c r="N25" i="8"/>
  <c r="M25" i="8"/>
  <c r="M19" i="8" s="1"/>
  <c r="L25" i="8"/>
  <c r="O25" i="8" s="1"/>
  <c r="P22" i="8"/>
  <c r="O22" i="8"/>
  <c r="N22" i="8"/>
  <c r="N12" i="8" s="1"/>
  <c r="M22" i="8"/>
  <c r="L22" i="8"/>
  <c r="L19" i="8"/>
  <c r="O19" i="8" s="1"/>
  <c r="M12" i="8"/>
  <c r="P12" i="8" s="1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N808" i="7"/>
  <c r="M808" i="7"/>
  <c r="P808" i="7" s="1"/>
  <c r="L808" i="7"/>
  <c r="O808" i="7" s="1"/>
  <c r="M807" i="7"/>
  <c r="L807" i="7"/>
  <c r="O807" i="7" s="1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L788" i="7" s="1"/>
  <c r="O788" i="7" s="1"/>
  <c r="P790" i="7"/>
  <c r="O790" i="7"/>
  <c r="N789" i="7"/>
  <c r="M789" i="7"/>
  <c r="P789" i="7" s="1"/>
  <c r="M788" i="7"/>
  <c r="P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L690" i="7"/>
  <c r="L688" i="7" s="1"/>
  <c r="O688" i="7" s="1"/>
  <c r="N688" i="7"/>
  <c r="M688" i="7"/>
  <c r="P688" i="7" s="1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I654" i="7" s="1"/>
  <c r="K654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P658" i="7"/>
  <c r="N658" i="7"/>
  <c r="M658" i="7"/>
  <c r="P657" i="7"/>
  <c r="N657" i="7"/>
  <c r="M657" i="7"/>
  <c r="O656" i="7"/>
  <c r="N656" i="7"/>
  <c r="M656" i="7"/>
  <c r="P656" i="7" s="1"/>
  <c r="L656" i="7"/>
  <c r="N655" i="7"/>
  <c r="M655" i="7"/>
  <c r="P655" i="7" s="1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7" i="7"/>
  <c r="N634" i="7"/>
  <c r="L634" i="7"/>
  <c r="L632" i="7" s="1"/>
  <c r="O632" i="7" s="1"/>
  <c r="P633" i="7"/>
  <c r="O633" i="7"/>
  <c r="N632" i="7"/>
  <c r="N631" i="7"/>
  <c r="N629" i="7" s="1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I593" i="7"/>
  <c r="J583" i="7"/>
  <c r="J582" i="7"/>
  <c r="J576" i="7" s="1"/>
  <c r="J559" i="7" s="1"/>
  <c r="J543" i="7" s="1"/>
  <c r="J577" i="7"/>
  <c r="I577" i="7"/>
  <c r="K577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M555" i="7"/>
  <c r="P555" i="7" s="1"/>
  <c r="N553" i="7"/>
  <c r="N552" i="7"/>
  <c r="N549" i="7"/>
  <c r="L549" i="7"/>
  <c r="L547" i="7" s="1"/>
  <c r="O547" i="7" s="1"/>
  <c r="P548" i="7"/>
  <c r="O548" i="7"/>
  <c r="N547" i="7"/>
  <c r="N546" i="7"/>
  <c r="N544" i="7" s="1"/>
  <c r="N545" i="7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L528" i="7"/>
  <c r="O528" i="7" s="1"/>
  <c r="P527" i="7"/>
  <c r="O527" i="7"/>
  <c r="N526" i="7"/>
  <c r="M526" i="7"/>
  <c r="P526" i="7" s="1"/>
  <c r="P525" i="7"/>
  <c r="N525" i="7"/>
  <c r="M525" i="7"/>
  <c r="P524" i="7"/>
  <c r="O524" i="7"/>
  <c r="N524" i="7"/>
  <c r="M524" i="7"/>
  <c r="L524" i="7"/>
  <c r="P523" i="7"/>
  <c r="N523" i="7"/>
  <c r="M523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4" i="7" s="1"/>
  <c r="P506" i="7"/>
  <c r="O506" i="7"/>
  <c r="P505" i="7"/>
  <c r="O505" i="7"/>
  <c r="M505" i="7"/>
  <c r="L505" i="7"/>
  <c r="P504" i="7"/>
  <c r="O504" i="7"/>
  <c r="M504" i="7"/>
  <c r="L504" i="7"/>
  <c r="L502" i="7" s="1"/>
  <c r="O502" i="7" s="1"/>
  <c r="O503" i="7"/>
  <c r="N503" i="7"/>
  <c r="M503" i="7"/>
  <c r="P503" i="7" s="1"/>
  <c r="L503" i="7"/>
  <c r="N502" i="7"/>
  <c r="M502" i="7"/>
  <c r="P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4" i="7"/>
  <c r="N473" i="7"/>
  <c r="N472" i="7"/>
  <c r="N470" i="7" s="1"/>
  <c r="L472" i="7"/>
  <c r="L470" i="7" s="1"/>
  <c r="P471" i="7"/>
  <c r="O471" i="7"/>
  <c r="N468" i="7"/>
  <c r="M468" i="7"/>
  <c r="L468" i="7"/>
  <c r="O468" i="7" s="1"/>
  <c r="J466" i="7"/>
  <c r="I466" i="7"/>
  <c r="K466" i="7" s="1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O456" i="7" s="1"/>
  <c r="P455" i="7"/>
  <c r="O455" i="7"/>
  <c r="P454" i="7"/>
  <c r="N454" i="7"/>
  <c r="M454" i="7"/>
  <c r="P449" i="7"/>
  <c r="N449" i="7"/>
  <c r="L449" i="7"/>
  <c r="O449" i="7" s="1"/>
  <c r="P448" i="7"/>
  <c r="O448" i="7"/>
  <c r="P447" i="7"/>
  <c r="N447" i="7"/>
  <c r="M447" i="7"/>
  <c r="N446" i="7"/>
  <c r="M446" i="7"/>
  <c r="P446" i="7" s="1"/>
  <c r="N445" i="7"/>
  <c r="M445" i="7"/>
  <c r="P445" i="7" s="1"/>
  <c r="L445" i="7"/>
  <c r="O445" i="7" s="1"/>
  <c r="M444" i="7"/>
  <c r="P444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O431" i="7" s="1"/>
  <c r="P430" i="7"/>
  <c r="O430" i="7"/>
  <c r="P429" i="7"/>
  <c r="N429" i="7"/>
  <c r="M429" i="7"/>
  <c r="N424" i="7"/>
  <c r="N422" i="7" s="1"/>
  <c r="L424" i="7"/>
  <c r="M424" i="7" s="1"/>
  <c r="P424" i="7" s="1"/>
  <c r="P423" i="7"/>
  <c r="O423" i="7"/>
  <c r="N421" i="7"/>
  <c r="O420" i="7"/>
  <c r="N420" i="7"/>
  <c r="M420" i="7"/>
  <c r="P420" i="7" s="1"/>
  <c r="L420" i="7"/>
  <c r="N419" i="7"/>
  <c r="J418" i="7"/>
  <c r="K413" i="7"/>
  <c r="K412" i="7"/>
  <c r="N410" i="7"/>
  <c r="N408" i="7" s="1"/>
  <c r="M410" i="7"/>
  <c r="L410" i="7"/>
  <c r="L408" i="7" s="1"/>
  <c r="O408" i="7" s="1"/>
  <c r="P409" i="7"/>
  <c r="O409" i="7"/>
  <c r="N407" i="7"/>
  <c r="N405" i="7" s="1"/>
  <c r="M407" i="7"/>
  <c r="L407" i="7"/>
  <c r="L405" i="7" s="1"/>
  <c r="O405" i="7" s="1"/>
  <c r="P406" i="7"/>
  <c r="O406" i="7"/>
  <c r="N403" i="7"/>
  <c r="M403" i="7"/>
  <c r="L403" i="7"/>
  <c r="O403" i="7" s="1"/>
  <c r="K401" i="7"/>
  <c r="J401" i="7"/>
  <c r="I401" i="7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O390" i="7"/>
  <c r="N390" i="7"/>
  <c r="M390" i="7"/>
  <c r="P390" i="7" s="1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N348" i="7" s="1"/>
  <c r="M350" i="7"/>
  <c r="L350" i="7"/>
  <c r="L348" i="7" s="1"/>
  <c r="P349" i="7"/>
  <c r="O349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P335" i="7"/>
  <c r="O335" i="7"/>
  <c r="N333" i="7"/>
  <c r="M333" i="7"/>
  <c r="L333" i="7"/>
  <c r="P332" i="7"/>
  <c r="O332" i="7"/>
  <c r="O329" i="7"/>
  <c r="N329" i="7"/>
  <c r="M329" i="7"/>
  <c r="L329" i="7"/>
  <c r="I327" i="7"/>
  <c r="I325" i="7"/>
  <c r="N323" i="7"/>
  <c r="N321" i="7" s="1"/>
  <c r="M323" i="7"/>
  <c r="P323" i="7" s="1"/>
  <c r="L323" i="7"/>
  <c r="O323" i="7" s="1"/>
  <c r="P322" i="7"/>
  <c r="O322" i="7"/>
  <c r="N320" i="7"/>
  <c r="N318" i="7" s="1"/>
  <c r="M320" i="7"/>
  <c r="P320" i="7" s="1"/>
  <c r="L320" i="7"/>
  <c r="P319" i="7"/>
  <c r="O319" i="7"/>
  <c r="N316" i="7"/>
  <c r="M316" i="7"/>
  <c r="P316" i="7" s="1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P305" i="7"/>
  <c r="O305" i="7"/>
  <c r="N303" i="7"/>
  <c r="N301" i="7" s="1"/>
  <c r="M303" i="7"/>
  <c r="M301" i="7" s="1"/>
  <c r="P301" i="7" s="1"/>
  <c r="L303" i="7"/>
  <c r="L301" i="7" s="1"/>
  <c r="O301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K275" i="7" s="1"/>
  <c r="I287" i="7"/>
  <c r="I276" i="7" s="1"/>
  <c r="K276" i="7" s="1"/>
  <c r="N285" i="7"/>
  <c r="N283" i="7" s="1"/>
  <c r="M285" i="7"/>
  <c r="P285" i="7" s="1"/>
  <c r="L285" i="7"/>
  <c r="O285" i="7" s="1"/>
  <c r="P284" i="7"/>
  <c r="O284" i="7"/>
  <c r="N282" i="7"/>
  <c r="N280" i="7" s="1"/>
  <c r="M282" i="7"/>
  <c r="P282" i="7" s="1"/>
  <c r="L282" i="7"/>
  <c r="P281" i="7"/>
  <c r="O281" i="7"/>
  <c r="P278" i="7"/>
  <c r="O278" i="7"/>
  <c r="N278" i="7"/>
  <c r="M278" i="7"/>
  <c r="L278" i="7"/>
  <c r="J276" i="7"/>
  <c r="I271" i="7"/>
  <c r="K271" i="7" s="1"/>
  <c r="N269" i="7"/>
  <c r="M269" i="7"/>
  <c r="M267" i="7" s="1"/>
  <c r="P267" i="7" s="1"/>
  <c r="L269" i="7"/>
  <c r="O269" i="7" s="1"/>
  <c r="P268" i="7"/>
  <c r="O268" i="7"/>
  <c r="N266" i="7"/>
  <c r="M266" i="7"/>
  <c r="M264" i="7" s="1"/>
  <c r="L266" i="7"/>
  <c r="L264" i="7" s="1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K235" i="7"/>
  <c r="J235" i="7"/>
  <c r="I235" i="7"/>
  <c r="J233" i="7"/>
  <c r="N231" i="7"/>
  <c r="N230" i="7"/>
  <c r="N229" i="7"/>
  <c r="N228" i="7"/>
  <c r="N227" i="7"/>
  <c r="I225" i="7"/>
  <c r="K225" i="7" s="1"/>
  <c r="I224" i="7"/>
  <c r="I216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M189" i="7"/>
  <c r="P189" i="7" s="1"/>
  <c r="L189" i="7"/>
  <c r="L187" i="7" s="1"/>
  <c r="O187" i="7" s="1"/>
  <c r="P188" i="7"/>
  <c r="O188" i="7"/>
  <c r="N186" i="7"/>
  <c r="N184" i="7" s="1"/>
  <c r="M186" i="7"/>
  <c r="L186" i="7"/>
  <c r="L184" i="7" s="1"/>
  <c r="P185" i="7"/>
  <c r="O185" i="7"/>
  <c r="N182" i="7"/>
  <c r="M182" i="7"/>
  <c r="P182" i="7" s="1"/>
  <c r="L182" i="7"/>
  <c r="O182" i="7" s="1"/>
  <c r="J177" i="7"/>
  <c r="I176" i="7"/>
  <c r="K176" i="7" s="1"/>
  <c r="J174" i="7"/>
  <c r="N173" i="7"/>
  <c r="N171" i="7" s="1"/>
  <c r="M173" i="7"/>
  <c r="P173" i="7" s="1"/>
  <c r="L173" i="7"/>
  <c r="O173" i="7" s="1"/>
  <c r="P172" i="7"/>
  <c r="O172" i="7"/>
  <c r="N170" i="7"/>
  <c r="M170" i="7"/>
  <c r="M168" i="7" s="1"/>
  <c r="L170" i="7"/>
  <c r="L168" i="7" s="1"/>
  <c r="P169" i="7"/>
  <c r="O169" i="7"/>
  <c r="N166" i="7"/>
  <c r="M166" i="7"/>
  <c r="P166" i="7" s="1"/>
  <c r="L166" i="7"/>
  <c r="O166" i="7" s="1"/>
  <c r="I159" i="7"/>
  <c r="K159" i="7" s="1"/>
  <c r="N157" i="7"/>
  <c r="N155" i="7" s="1"/>
  <c r="M157" i="7"/>
  <c r="M155" i="7" s="1"/>
  <c r="P155" i="7" s="1"/>
  <c r="L157" i="7"/>
  <c r="O157" i="7" s="1"/>
  <c r="P156" i="7"/>
  <c r="O156" i="7"/>
  <c r="N154" i="7"/>
  <c r="M154" i="7"/>
  <c r="M152" i="7" s="1"/>
  <c r="P152" i="7" s="1"/>
  <c r="L154" i="7"/>
  <c r="P153" i="7"/>
  <c r="O153" i="7"/>
  <c r="P150" i="7"/>
  <c r="O150" i="7"/>
  <c r="N150" i="7"/>
  <c r="M150" i="7"/>
  <c r="L150" i="7"/>
  <c r="J148" i="7"/>
  <c r="I146" i="7"/>
  <c r="I145" i="7"/>
  <c r="I143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M137" i="7"/>
  <c r="P137" i="7" s="1"/>
  <c r="L137" i="7"/>
  <c r="O137" i="7" s="1"/>
  <c r="P136" i="7"/>
  <c r="O136" i="7"/>
  <c r="N133" i="7"/>
  <c r="M133" i="7"/>
  <c r="L133" i="7"/>
  <c r="O133" i="7" s="1"/>
  <c r="J130" i="7"/>
  <c r="N127" i="7"/>
  <c r="M127" i="7"/>
  <c r="M125" i="7" s="1"/>
  <c r="P125" i="7" s="1"/>
  <c r="L127" i="7"/>
  <c r="O127" i="7" s="1"/>
  <c r="P126" i="7"/>
  <c r="O126" i="7"/>
  <c r="N124" i="7"/>
  <c r="N122" i="7" s="1"/>
  <c r="M124" i="7"/>
  <c r="L124" i="7"/>
  <c r="O124" i="7" s="1"/>
  <c r="P123" i="7"/>
  <c r="O123" i="7"/>
  <c r="N120" i="7"/>
  <c r="M120" i="7"/>
  <c r="P120" i="7" s="1"/>
  <c r="L120" i="7"/>
  <c r="O120" i="7" s="1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K98" i="7" s="1"/>
  <c r="N96" i="7"/>
  <c r="N94" i="7" s="1"/>
  <c r="M96" i="7"/>
  <c r="L96" i="7"/>
  <c r="L94" i="7" s="1"/>
  <c r="O94" i="7" s="1"/>
  <c r="P95" i="7"/>
  <c r="O95" i="7"/>
  <c r="N93" i="7"/>
  <c r="M93" i="7"/>
  <c r="M91" i="7" s="1"/>
  <c r="L93" i="7"/>
  <c r="P92" i="7"/>
  <c r="O92" i="7"/>
  <c r="P89" i="7"/>
  <c r="N89" i="7"/>
  <c r="M89" i="7"/>
  <c r="L89" i="7"/>
  <c r="O89" i="7" s="1"/>
  <c r="J87" i="7"/>
  <c r="J86" i="7"/>
  <c r="I84" i="7"/>
  <c r="K84" i="7" s="1"/>
  <c r="I83" i="7"/>
  <c r="K83" i="7" s="1"/>
  <c r="I82" i="7"/>
  <c r="I81" i="7"/>
  <c r="K81" i="7" s="1"/>
  <c r="I80" i="7"/>
  <c r="K80" i="7" s="1"/>
  <c r="I79" i="7"/>
  <c r="I78" i="7"/>
  <c r="K78" i="7" s="1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M71" i="7"/>
  <c r="P71" i="7" s="1"/>
  <c r="L71" i="7"/>
  <c r="L69" i="7" s="1"/>
  <c r="O69" i="7" s="1"/>
  <c r="P70" i="7"/>
  <c r="O70" i="7"/>
  <c r="O67" i="7"/>
  <c r="N67" i="7"/>
  <c r="M67" i="7"/>
  <c r="L67" i="7"/>
  <c r="J65" i="7"/>
  <c r="N61" i="7"/>
  <c r="N59" i="7" s="1"/>
  <c r="M61" i="7"/>
  <c r="M59" i="7" s="1"/>
  <c r="L61" i="7"/>
  <c r="P60" i="7"/>
  <c r="O60" i="7"/>
  <c r="N58" i="7"/>
  <c r="N56" i="7" s="1"/>
  <c r="M58" i="7"/>
  <c r="M56" i="7" s="1"/>
  <c r="L58" i="7"/>
  <c r="P57" i="7"/>
  <c r="O57" i="7"/>
  <c r="P54" i="7"/>
  <c r="O54" i="7"/>
  <c r="N54" i="7"/>
  <c r="M54" i="7"/>
  <c r="L54" i="7"/>
  <c r="N49" i="7"/>
  <c r="N47" i="7" s="1"/>
  <c r="M49" i="7"/>
  <c r="P49" i="7" s="1"/>
  <c r="L49" i="7"/>
  <c r="P48" i="7"/>
  <c r="O48" i="7"/>
  <c r="N46" i="7"/>
  <c r="N44" i="7" s="1"/>
  <c r="M46" i="7"/>
  <c r="L46" i="7"/>
  <c r="L44" i="7" s="1"/>
  <c r="P45" i="7"/>
  <c r="O45" i="7"/>
  <c r="N42" i="7"/>
  <c r="M42" i="7"/>
  <c r="P42" i="7" s="1"/>
  <c r="L42" i="7"/>
  <c r="O42" i="7" s="1"/>
  <c r="N36" i="7"/>
  <c r="N30" i="7" s="1"/>
  <c r="M36" i="7"/>
  <c r="P36" i="7" s="1"/>
  <c r="P35" i="7"/>
  <c r="N35" i="7"/>
  <c r="M35" i="7"/>
  <c r="L35" i="7"/>
  <c r="O35" i="7" s="1"/>
  <c r="N33" i="7"/>
  <c r="P32" i="7"/>
  <c r="N32" i="7"/>
  <c r="M32" i="7"/>
  <c r="L32" i="7"/>
  <c r="L29" i="7" s="1"/>
  <c r="N31" i="7"/>
  <c r="N29" i="7"/>
  <c r="M29" i="7"/>
  <c r="P25" i="7"/>
  <c r="N25" i="7"/>
  <c r="M25" i="7"/>
  <c r="L25" i="7"/>
  <c r="L15" i="7" s="1"/>
  <c r="O22" i="7"/>
  <c r="N22" i="7"/>
  <c r="N19" i="7" s="1"/>
  <c r="M22" i="7"/>
  <c r="M12" i="7" s="1"/>
  <c r="L22" i="7"/>
  <c r="P19" i="7"/>
  <c r="M19" i="7"/>
  <c r="P15" i="7"/>
  <c r="N15" i="7"/>
  <c r="M15" i="7"/>
  <c r="L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P790" i="6"/>
  <c r="O790" i="6"/>
  <c r="P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O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O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8" i="6" s="1"/>
  <c r="L690" i="6"/>
  <c r="O690" i="6" s="1"/>
  <c r="N687" i="6"/>
  <c r="N685" i="6" s="1"/>
  <c r="O686" i="6"/>
  <c r="N686" i="6"/>
  <c r="M686" i="6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4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P659" i="6"/>
  <c r="O659" i="6"/>
  <c r="N657" i="6"/>
  <c r="O656" i="6"/>
  <c r="N656" i="6"/>
  <c r="M656" i="6"/>
  <c r="P656" i="6" s="1"/>
  <c r="L656" i="6"/>
  <c r="N655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6" i="6"/>
  <c r="N634" i="6"/>
  <c r="N632" i="6" s="1"/>
  <c r="L634" i="6"/>
  <c r="O634" i="6" s="1"/>
  <c r="P633" i="6"/>
  <c r="O633" i="6"/>
  <c r="N631" i="6"/>
  <c r="O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I594" i="6"/>
  <c r="J593" i="6"/>
  <c r="J592" i="6" s="1"/>
  <c r="I593" i="6"/>
  <c r="K593" i="6" s="1"/>
  <c r="J583" i="6"/>
  <c r="J582" i="6"/>
  <c r="J576" i="6" s="1"/>
  <c r="J559" i="6" s="1"/>
  <c r="J543" i="6" s="1"/>
  <c r="J577" i="6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N555" i="6"/>
  <c r="N545" i="6" s="1"/>
  <c r="M555" i="6"/>
  <c r="P555" i="6" s="1"/>
  <c r="N549" i="6"/>
  <c r="N547" i="6" s="1"/>
  <c r="L549" i="6"/>
  <c r="M549" i="6" s="1"/>
  <c r="P548" i="6"/>
  <c r="O548" i="6"/>
  <c r="N546" i="6"/>
  <c r="O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O535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M524" i="6"/>
  <c r="P524" i="6" s="1"/>
  <c r="L524" i="6"/>
  <c r="P523" i="6"/>
  <c r="N523" i="6"/>
  <c r="M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M504" i="6"/>
  <c r="L504" i="6"/>
  <c r="O504" i="6" s="1"/>
  <c r="O503" i="6"/>
  <c r="N503" i="6"/>
  <c r="M503" i="6"/>
  <c r="L503" i="6"/>
  <c r="N502" i="6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L472" i="6"/>
  <c r="O472" i="6" s="1"/>
  <c r="P471" i="6"/>
  <c r="O471" i="6"/>
  <c r="N470" i="6"/>
  <c r="N469" i="6"/>
  <c r="P468" i="6"/>
  <c r="N468" i="6"/>
  <c r="M468" i="6"/>
  <c r="L468" i="6"/>
  <c r="O468" i="6" s="1"/>
  <c r="J466" i="6"/>
  <c r="I466" i="6"/>
  <c r="K466" i="6" s="1"/>
  <c r="J465" i="6"/>
  <c r="I465" i="6"/>
  <c r="I464" i="6"/>
  <c r="I463" i="6"/>
  <c r="I462" i="6"/>
  <c r="I460" i="6"/>
  <c r="K460" i="6" s="1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L449" i="6"/>
  <c r="L447" i="6" s="1"/>
  <c r="O447" i="6" s="1"/>
  <c r="P448" i="6"/>
  <c r="O448" i="6"/>
  <c r="P447" i="6"/>
  <c r="N447" i="6"/>
  <c r="M447" i="6"/>
  <c r="P446" i="6"/>
  <c r="N446" i="6"/>
  <c r="M446" i="6"/>
  <c r="O445" i="6"/>
  <c r="N445" i="6"/>
  <c r="M445" i="6"/>
  <c r="P445" i="6" s="1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J434" i="6"/>
  <c r="J418" i="6" s="1"/>
  <c r="P431" i="6"/>
  <c r="L431" i="6"/>
  <c r="O431" i="6" s="1"/>
  <c r="P430" i="6"/>
  <c r="O430" i="6"/>
  <c r="N429" i="6"/>
  <c r="M429" i="6"/>
  <c r="P429" i="6" s="1"/>
  <c r="N424" i="6"/>
  <c r="L424" i="6"/>
  <c r="O424" i="6" s="1"/>
  <c r="P423" i="6"/>
  <c r="O423" i="6"/>
  <c r="N422" i="6"/>
  <c r="N421" i="6"/>
  <c r="P420" i="6"/>
  <c r="O420" i="6"/>
  <c r="N420" i="6"/>
  <c r="N419" i="6" s="1"/>
  <c r="M420" i="6"/>
  <c r="L420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N405" i="6" s="1"/>
  <c r="M407" i="6"/>
  <c r="M405" i="6" s="1"/>
  <c r="P405" i="6" s="1"/>
  <c r="L407" i="6"/>
  <c r="O407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L397" i="6"/>
  <c r="O397" i="6" s="1"/>
  <c r="P396" i="6"/>
  <c r="O396" i="6"/>
  <c r="N394" i="6"/>
  <c r="N392" i="6" s="1"/>
  <c r="M394" i="6"/>
  <c r="M392" i="6" s="1"/>
  <c r="P392" i="6" s="1"/>
  <c r="L394" i="6"/>
  <c r="L392" i="6" s="1"/>
  <c r="O392" i="6" s="1"/>
  <c r="P393" i="6"/>
  <c r="O393" i="6"/>
  <c r="P390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M333" i="6"/>
  <c r="L333" i="6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L321" i="6" s="1"/>
  <c r="O321" i="6" s="1"/>
  <c r="P322" i="6"/>
  <c r="O322" i="6"/>
  <c r="N320" i="6"/>
  <c r="M320" i="6"/>
  <c r="P320" i="6" s="1"/>
  <c r="L320" i="6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N306" i="6"/>
  <c r="N304" i="6" s="1"/>
  <c r="M306" i="6"/>
  <c r="L306" i="6"/>
  <c r="O306" i="6" s="1"/>
  <c r="P305" i="6"/>
  <c r="O305" i="6"/>
  <c r="N303" i="6"/>
  <c r="N301" i="6" s="1"/>
  <c r="M303" i="6"/>
  <c r="M301" i="6" s="1"/>
  <c r="L303" i="6"/>
  <c r="L301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N285" i="6"/>
  <c r="N283" i="6" s="1"/>
  <c r="M285" i="6"/>
  <c r="P285" i="6" s="1"/>
  <c r="L285" i="6"/>
  <c r="L283" i="6" s="1"/>
  <c r="O283" i="6" s="1"/>
  <c r="P284" i="6"/>
  <c r="O284" i="6"/>
  <c r="N282" i="6"/>
  <c r="M282" i="6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L269" i="6"/>
  <c r="O269" i="6" s="1"/>
  <c r="P268" i="6"/>
  <c r="O268" i="6"/>
  <c r="N266" i="6"/>
  <c r="N264" i="6" s="1"/>
  <c r="M266" i="6"/>
  <c r="M264" i="6" s="1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I237" i="6" s="1"/>
  <c r="L242" i="6"/>
  <c r="L241" i="6"/>
  <c r="L240" i="6"/>
  <c r="L239" i="6"/>
  <c r="P238" i="6"/>
  <c r="N238" i="6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J226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N182" i="6"/>
  <c r="M182" i="6"/>
  <c r="P182" i="6" s="1"/>
  <c r="L182" i="6"/>
  <c r="O182" i="6" s="1"/>
  <c r="J180" i="6"/>
  <c r="J177" i="6"/>
  <c r="I176" i="6"/>
  <c r="K176" i="6" s="1"/>
  <c r="J174" i="6"/>
  <c r="N173" i="6"/>
  <c r="N171" i="6" s="1"/>
  <c r="M173" i="6"/>
  <c r="L173" i="6"/>
  <c r="O173" i="6" s="1"/>
  <c r="P172" i="6"/>
  <c r="O172" i="6"/>
  <c r="N170" i="6"/>
  <c r="N168" i="6" s="1"/>
  <c r="M170" i="6"/>
  <c r="M168" i="6" s="1"/>
  <c r="L170" i="6"/>
  <c r="L168" i="6" s="1"/>
  <c r="P169" i="6"/>
  <c r="O169" i="6"/>
  <c r="N166" i="6"/>
  <c r="M166" i="6"/>
  <c r="P166" i="6" s="1"/>
  <c r="L166" i="6"/>
  <c r="O166" i="6" s="1"/>
  <c r="J164" i="6"/>
  <c r="I159" i="6"/>
  <c r="K159" i="6" s="1"/>
  <c r="N157" i="6"/>
  <c r="N155" i="6" s="1"/>
  <c r="M157" i="6"/>
  <c r="M155" i="6" s="1"/>
  <c r="P155" i="6" s="1"/>
  <c r="L157" i="6"/>
  <c r="O157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L150" i="6"/>
  <c r="J148" i="6"/>
  <c r="I146" i="6"/>
  <c r="K146" i="6" s="1"/>
  <c r="I145" i="6"/>
  <c r="K145" i="6" s="1"/>
  <c r="I144" i="6"/>
  <c r="N140" i="6"/>
  <c r="N138" i="6" s="1"/>
  <c r="M140" i="6"/>
  <c r="M138" i="6" s="1"/>
  <c r="P138" i="6" s="1"/>
  <c r="L140" i="6"/>
  <c r="O140" i="6" s="1"/>
  <c r="P139" i="6"/>
  <c r="O139" i="6"/>
  <c r="N137" i="6"/>
  <c r="M137" i="6"/>
  <c r="L137" i="6"/>
  <c r="O137" i="6" s="1"/>
  <c r="P136" i="6"/>
  <c r="O136" i="6"/>
  <c r="O133" i="6"/>
  <c r="N133" i="6"/>
  <c r="M133" i="6"/>
  <c r="L133" i="6"/>
  <c r="J130" i="6"/>
  <c r="N127" i="6"/>
  <c r="N125" i="6" s="1"/>
  <c r="M127" i="6"/>
  <c r="M125" i="6" s="1"/>
  <c r="P125" i="6" s="1"/>
  <c r="L127" i="6"/>
  <c r="O127" i="6" s="1"/>
  <c r="P126" i="6"/>
  <c r="O126" i="6"/>
  <c r="N124" i="6"/>
  <c r="M124" i="6"/>
  <c r="M122" i="6" s="1"/>
  <c r="P122" i="6" s="1"/>
  <c r="L124" i="6"/>
  <c r="O124" i="6" s="1"/>
  <c r="P123" i="6"/>
  <c r="O123" i="6"/>
  <c r="O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K98" i="6" s="1"/>
  <c r="N96" i="6"/>
  <c r="N94" i="6" s="1"/>
  <c r="M96" i="6"/>
  <c r="L96" i="6"/>
  <c r="O96" i="6" s="1"/>
  <c r="P95" i="6"/>
  <c r="O95" i="6"/>
  <c r="N93" i="6"/>
  <c r="N91" i="6" s="1"/>
  <c r="M93" i="6"/>
  <c r="M91" i="6" s="1"/>
  <c r="L93" i="6"/>
  <c r="P92" i="6"/>
  <c r="O92" i="6"/>
  <c r="P89" i="6"/>
  <c r="N89" i="6"/>
  <c r="M89" i="6"/>
  <c r="L89" i="6"/>
  <c r="O89" i="6" s="1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N74" i="6"/>
  <c r="N72" i="6" s="1"/>
  <c r="M74" i="6"/>
  <c r="M72" i="6" s="1"/>
  <c r="P72" i="6" s="1"/>
  <c r="L74" i="6"/>
  <c r="O74" i="6" s="1"/>
  <c r="P73" i="6"/>
  <c r="O73" i="6"/>
  <c r="N71" i="6"/>
  <c r="N69" i="6" s="1"/>
  <c r="M71" i="6"/>
  <c r="M69" i="6" s="1"/>
  <c r="L71" i="6"/>
  <c r="L69" i="6" s="1"/>
  <c r="P70" i="6"/>
  <c r="O70" i="6"/>
  <c r="O67" i="6"/>
  <c r="N67" i="6"/>
  <c r="M67" i="6"/>
  <c r="L67" i="6"/>
  <c r="J65" i="6"/>
  <c r="J64" i="6"/>
  <c r="N61" i="6"/>
  <c r="N59" i="6" s="1"/>
  <c r="M61" i="6"/>
  <c r="M59" i="6" s="1"/>
  <c r="L61" i="6"/>
  <c r="P60" i="6"/>
  <c r="O60" i="6"/>
  <c r="N58" i="6"/>
  <c r="M58" i="6"/>
  <c r="L58" i="6"/>
  <c r="L56" i="6" s="1"/>
  <c r="P57" i="6"/>
  <c r="O57" i="6"/>
  <c r="P54" i="6"/>
  <c r="N54" i="6"/>
  <c r="M54" i="6"/>
  <c r="L54" i="6"/>
  <c r="N49" i="6"/>
  <c r="M49" i="6"/>
  <c r="L49" i="6"/>
  <c r="P48" i="6"/>
  <c r="O48" i="6"/>
  <c r="N46" i="6"/>
  <c r="M46" i="6"/>
  <c r="M44" i="6" s="1"/>
  <c r="L46" i="6"/>
  <c r="P45" i="6"/>
  <c r="O45" i="6"/>
  <c r="O42" i="6"/>
  <c r="N42" i="6"/>
  <c r="M42" i="6"/>
  <c r="P42" i="6" s="1"/>
  <c r="L42" i="6"/>
  <c r="P36" i="6"/>
  <c r="N36" i="6"/>
  <c r="N34" i="6" s="1"/>
  <c r="M36" i="6"/>
  <c r="O35" i="6"/>
  <c r="N35" i="6"/>
  <c r="M35" i="6"/>
  <c r="L35" i="6"/>
  <c r="N33" i="6"/>
  <c r="P32" i="6"/>
  <c r="N32" i="6"/>
  <c r="N31" i="6" s="1"/>
  <c r="M32" i="6"/>
  <c r="L32" i="6"/>
  <c r="O32" i="6" s="1"/>
  <c r="N30" i="6"/>
  <c r="P25" i="6"/>
  <c r="N25" i="6"/>
  <c r="M25" i="6"/>
  <c r="L25" i="6"/>
  <c r="O25" i="6" s="1"/>
  <c r="O22" i="6"/>
  <c r="N22" i="6"/>
  <c r="M22" i="6"/>
  <c r="L22" i="6"/>
  <c r="N19" i="6"/>
  <c r="L19" i="6"/>
  <c r="O19" i="6" s="1"/>
  <c r="N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M808" i="5"/>
  <c r="P808" i="5" s="1"/>
  <c r="L808" i="5"/>
  <c r="M807" i="5"/>
  <c r="P807" i="5" s="1"/>
  <c r="L807" i="5"/>
  <c r="O807" i="5" s="1"/>
  <c r="N806" i="5"/>
  <c r="M806" i="5"/>
  <c r="P806" i="5" s="1"/>
  <c r="L806" i="5"/>
  <c r="O806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N786" i="5" s="1"/>
  <c r="L791" i="5"/>
  <c r="L788" i="5" s="1"/>
  <c r="O788" i="5" s="1"/>
  <c r="P790" i="5"/>
  <c r="O790" i="5"/>
  <c r="N789" i="5"/>
  <c r="M789" i="5"/>
  <c r="P789" i="5" s="1"/>
  <c r="M788" i="5"/>
  <c r="P788" i="5" s="1"/>
  <c r="N787" i="5"/>
  <c r="M787" i="5"/>
  <c r="P787" i="5" s="1"/>
  <c r="L787" i="5"/>
  <c r="O787" i="5" s="1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M772" i="5"/>
  <c r="P772" i="5" s="1"/>
  <c r="L772" i="5"/>
  <c r="N771" i="5"/>
  <c r="N770" i="5" s="1"/>
  <c r="M771" i="5"/>
  <c r="P771" i="5" s="1"/>
  <c r="L771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M756" i="5"/>
  <c r="P756" i="5" s="1"/>
  <c r="L756" i="5"/>
  <c r="N755" i="5"/>
  <c r="N754" i="5" s="1"/>
  <c r="M755" i="5"/>
  <c r="P755" i="5" s="1"/>
  <c r="L755" i="5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N737" i="5" s="1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O690" i="5" s="1"/>
  <c r="N688" i="5"/>
  <c r="M688" i="5"/>
  <c r="P688" i="5" s="1"/>
  <c r="N687" i="5"/>
  <c r="M687" i="5"/>
  <c r="P687" i="5" s="1"/>
  <c r="N686" i="5"/>
  <c r="N685" i="5" s="1"/>
  <c r="M686" i="5"/>
  <c r="P686" i="5" s="1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P658" i="5"/>
  <c r="N658" i="5"/>
  <c r="M658" i="5"/>
  <c r="P657" i="5"/>
  <c r="N657" i="5"/>
  <c r="M657" i="5"/>
  <c r="O656" i="5"/>
  <c r="N656" i="5"/>
  <c r="M656" i="5"/>
  <c r="P656" i="5" s="1"/>
  <c r="L656" i="5"/>
  <c r="M655" i="5"/>
  <c r="P655" i="5" s="1"/>
  <c r="K652" i="5"/>
  <c r="J652" i="5"/>
  <c r="J651" i="5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N639" i="5"/>
  <c r="M639" i="5"/>
  <c r="P639" i="5" s="1"/>
  <c r="N638" i="5"/>
  <c r="N634" i="5"/>
  <c r="L634" i="5"/>
  <c r="P633" i="5"/>
  <c r="O633" i="5"/>
  <c r="N632" i="5"/>
  <c r="N631" i="5"/>
  <c r="N630" i="5"/>
  <c r="N629" i="5" s="1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K594" i="5" s="1"/>
  <c r="I593" i="5"/>
  <c r="J583" i="5"/>
  <c r="J582" i="5"/>
  <c r="J576" i="5" s="1"/>
  <c r="J577" i="5"/>
  <c r="I577" i="5"/>
  <c r="K577" i="5" s="1"/>
  <c r="I576" i="5"/>
  <c r="I559" i="5" s="1"/>
  <c r="I543" i="5" s="1"/>
  <c r="K543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P556" i="5"/>
  <c r="O556" i="5"/>
  <c r="N555" i="5"/>
  <c r="M555" i="5"/>
  <c r="P555" i="5" s="1"/>
  <c r="N553" i="5"/>
  <c r="N549" i="5" s="1"/>
  <c r="N546" i="5" s="1"/>
  <c r="N552" i="5"/>
  <c r="L549" i="5"/>
  <c r="P548" i="5"/>
  <c r="O548" i="5"/>
  <c r="N547" i="5"/>
  <c r="N545" i="5"/>
  <c r="N544" i="5" s="1"/>
  <c r="M545" i="5"/>
  <c r="P545" i="5" s="1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P535" i="5"/>
  <c r="L535" i="5"/>
  <c r="O535" i="5" s="1"/>
  <c r="P534" i="5"/>
  <c r="O534" i="5"/>
  <c r="N533" i="5"/>
  <c r="M533" i="5"/>
  <c r="P533" i="5" s="1"/>
  <c r="N532" i="5"/>
  <c r="N528" i="5"/>
  <c r="L528" i="5"/>
  <c r="M528" i="5" s="1"/>
  <c r="P527" i="5"/>
  <c r="O527" i="5"/>
  <c r="N526" i="5"/>
  <c r="N525" i="5"/>
  <c r="N524" i="5"/>
  <c r="N523" i="5" s="1"/>
  <c r="M524" i="5"/>
  <c r="P524" i="5" s="1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4" i="5" s="1"/>
  <c r="P506" i="5"/>
  <c r="O506" i="5"/>
  <c r="M505" i="5"/>
  <c r="P505" i="5" s="1"/>
  <c r="L505" i="5"/>
  <c r="O505" i="5" s="1"/>
  <c r="P504" i="5"/>
  <c r="M504" i="5"/>
  <c r="M502" i="5" s="1"/>
  <c r="P502" i="5" s="1"/>
  <c r="L504" i="5"/>
  <c r="O504" i="5" s="1"/>
  <c r="P503" i="5"/>
  <c r="O503" i="5"/>
  <c r="N503" i="5"/>
  <c r="M503" i="5"/>
  <c r="L503" i="5"/>
  <c r="L502" i="5" s="1"/>
  <c r="O502" i="5"/>
  <c r="N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N476" i="5"/>
  <c r="N474" i="5"/>
  <c r="N473" i="5"/>
  <c r="N472" i="5"/>
  <c r="L472" i="5"/>
  <c r="O472" i="5" s="1"/>
  <c r="P471" i="5"/>
  <c r="O471" i="5"/>
  <c r="O468" i="5"/>
  <c r="N468" i="5"/>
  <c r="M468" i="5"/>
  <c r="P468" i="5" s="1"/>
  <c r="L468" i="5"/>
  <c r="J466" i="5"/>
  <c r="I466" i="5"/>
  <c r="K466" i="5" s="1"/>
  <c r="J465" i="5"/>
  <c r="I465" i="5"/>
  <c r="I464" i="5"/>
  <c r="I463" i="5"/>
  <c r="I462" i="5"/>
  <c r="I460" i="5"/>
  <c r="I442" i="5" s="1"/>
  <c r="K442" i="5" s="1"/>
  <c r="K458" i="5"/>
  <c r="P456" i="5"/>
  <c r="L456" i="5"/>
  <c r="O456" i="5" s="1"/>
  <c r="P455" i="5"/>
  <c r="O455" i="5"/>
  <c r="N454" i="5"/>
  <c r="M454" i="5"/>
  <c r="P454" i="5" s="1"/>
  <c r="N453" i="5"/>
  <c r="N449" i="5" s="1"/>
  <c r="L449" i="5"/>
  <c r="L446" i="5" s="1"/>
  <c r="P448" i="5"/>
  <c r="O448" i="5"/>
  <c r="P445" i="5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J418" i="5" s="1"/>
  <c r="P431" i="5"/>
  <c r="L431" i="5"/>
  <c r="P430" i="5"/>
  <c r="O430" i="5"/>
  <c r="N429" i="5"/>
  <c r="M429" i="5"/>
  <c r="P429" i="5" s="1"/>
  <c r="N428" i="5"/>
  <c r="N424" i="5"/>
  <c r="L424" i="5"/>
  <c r="L422" i="5" s="1"/>
  <c r="P423" i="5"/>
  <c r="O423" i="5"/>
  <c r="N422" i="5"/>
  <c r="N421" i="5"/>
  <c r="N420" i="5"/>
  <c r="M420" i="5"/>
  <c r="L420" i="5"/>
  <c r="O420" i="5" s="1"/>
  <c r="K413" i="5"/>
  <c r="K412" i="5"/>
  <c r="N410" i="5"/>
  <c r="N408" i="5" s="1"/>
  <c r="M410" i="5"/>
  <c r="P410" i="5" s="1"/>
  <c r="L410" i="5"/>
  <c r="O410" i="5" s="1"/>
  <c r="P409" i="5"/>
  <c r="O409" i="5"/>
  <c r="N407" i="5"/>
  <c r="M407" i="5"/>
  <c r="L407" i="5"/>
  <c r="P406" i="5"/>
  <c r="O406" i="5"/>
  <c r="P403" i="5"/>
  <c r="N403" i="5"/>
  <c r="M403" i="5"/>
  <c r="L403" i="5"/>
  <c r="O403" i="5" s="1"/>
  <c r="J401" i="5"/>
  <c r="I401" i="5"/>
  <c r="K401" i="5" s="1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N390" i="5"/>
  <c r="M390" i="5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P352" i="5"/>
  <c r="O352" i="5"/>
  <c r="N350" i="5"/>
  <c r="N348" i="5" s="1"/>
  <c r="M350" i="5"/>
  <c r="L350" i="5"/>
  <c r="L348" i="5" s="1"/>
  <c r="P349" i="5"/>
  <c r="O349" i="5"/>
  <c r="N346" i="5"/>
  <c r="M346" i="5"/>
  <c r="P346" i="5" s="1"/>
  <c r="L346" i="5"/>
  <c r="O346" i="5" s="1"/>
  <c r="J343" i="5"/>
  <c r="J342" i="5"/>
  <c r="J341" i="5"/>
  <c r="J340" i="5"/>
  <c r="I340" i="5"/>
  <c r="J338" i="5"/>
  <c r="I338" i="5"/>
  <c r="N336" i="5"/>
  <c r="M336" i="5"/>
  <c r="L336" i="5"/>
  <c r="L334" i="5" s="1"/>
  <c r="P335" i="5"/>
  <c r="O335" i="5"/>
  <c r="N333" i="5"/>
  <c r="N331" i="5" s="1"/>
  <c r="M333" i="5"/>
  <c r="L333" i="5"/>
  <c r="L331" i="5" s="1"/>
  <c r="P332" i="5"/>
  <c r="O332" i="5"/>
  <c r="N329" i="5"/>
  <c r="M329" i="5"/>
  <c r="P329" i="5" s="1"/>
  <c r="L329" i="5"/>
  <c r="O329" i="5" s="1"/>
  <c r="I327" i="5"/>
  <c r="I325" i="5"/>
  <c r="K325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M318" i="5" s="1"/>
  <c r="L320" i="5"/>
  <c r="L318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O306" i="5" s="1"/>
  <c r="P305" i="5"/>
  <c r="O305" i="5"/>
  <c r="N303" i="5"/>
  <c r="N301" i="5" s="1"/>
  <c r="M303" i="5"/>
  <c r="L303" i="5"/>
  <c r="P302" i="5"/>
  <c r="O302" i="5"/>
  <c r="P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M282" i="5"/>
  <c r="M280" i="5" s="1"/>
  <c r="L282" i="5"/>
  <c r="P281" i="5"/>
  <c r="O281" i="5"/>
  <c r="P278" i="5"/>
  <c r="N278" i="5"/>
  <c r="M278" i="5"/>
  <c r="L278" i="5"/>
  <c r="O278" i="5" s="1"/>
  <c r="J276" i="5"/>
  <c r="I271" i="5"/>
  <c r="K271" i="5" s="1"/>
  <c r="N269" i="5"/>
  <c r="N267" i="5" s="1"/>
  <c r="M269" i="5"/>
  <c r="M267" i="5" s="1"/>
  <c r="P267" i="5" s="1"/>
  <c r="L269" i="5"/>
  <c r="L267" i="5" s="1"/>
  <c r="O267" i="5" s="1"/>
  <c r="P268" i="5"/>
  <c r="O268" i="5"/>
  <c r="N266" i="5"/>
  <c r="M266" i="5"/>
  <c r="M264" i="5" s="1"/>
  <c r="L266" i="5"/>
  <c r="L264" i="5" s="1"/>
  <c r="P265" i="5"/>
  <c r="O265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J226" i="5"/>
  <c r="J180" i="5" s="1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I190" i="5" s="1"/>
  <c r="K190" i="5" s="1"/>
  <c r="P191" i="5"/>
  <c r="N191" i="5"/>
  <c r="L191" i="5"/>
  <c r="J190" i="5"/>
  <c r="N189" i="5"/>
  <c r="N187" i="5" s="1"/>
  <c r="M189" i="5"/>
  <c r="L189" i="5"/>
  <c r="L187" i="5" s="1"/>
  <c r="O187" i="5" s="1"/>
  <c r="P188" i="5"/>
  <c r="O188" i="5"/>
  <c r="N186" i="5"/>
  <c r="N184" i="5" s="1"/>
  <c r="M186" i="5"/>
  <c r="L186" i="5"/>
  <c r="L184" i="5" s="1"/>
  <c r="P185" i="5"/>
  <c r="O185" i="5"/>
  <c r="N182" i="5"/>
  <c r="M182" i="5"/>
  <c r="P182" i="5" s="1"/>
  <c r="L182" i="5"/>
  <c r="J177" i="5"/>
  <c r="I176" i="5"/>
  <c r="I174" i="5" s="1"/>
  <c r="I164" i="5" s="1"/>
  <c r="K164" i="5" s="1"/>
  <c r="J174" i="5"/>
  <c r="N173" i="5"/>
  <c r="N171" i="5" s="1"/>
  <c r="M173" i="5"/>
  <c r="L173" i="5"/>
  <c r="L171" i="5" s="1"/>
  <c r="O171" i="5" s="1"/>
  <c r="P172" i="5"/>
  <c r="O172" i="5"/>
  <c r="N170" i="5"/>
  <c r="N168" i="5" s="1"/>
  <c r="M170" i="5"/>
  <c r="L170" i="5"/>
  <c r="L168" i="5" s="1"/>
  <c r="O168" i="5" s="1"/>
  <c r="P169" i="5"/>
  <c r="O169" i="5"/>
  <c r="N166" i="5"/>
  <c r="M166" i="5"/>
  <c r="P166" i="5" s="1"/>
  <c r="L166" i="5"/>
  <c r="J164" i="5"/>
  <c r="I159" i="5"/>
  <c r="K159" i="5" s="1"/>
  <c r="N157" i="5"/>
  <c r="N155" i="5" s="1"/>
  <c r="M157" i="5"/>
  <c r="L157" i="5"/>
  <c r="O157" i="5" s="1"/>
  <c r="P156" i="5"/>
  <c r="O156" i="5"/>
  <c r="N154" i="5"/>
  <c r="N152" i="5" s="1"/>
  <c r="M154" i="5"/>
  <c r="P154" i="5" s="1"/>
  <c r="L154" i="5"/>
  <c r="P153" i="5"/>
  <c r="O153" i="5"/>
  <c r="N150" i="5"/>
  <c r="M150" i="5"/>
  <c r="P150" i="5" s="1"/>
  <c r="L150" i="5"/>
  <c r="O150" i="5" s="1"/>
  <c r="J148" i="5"/>
  <c r="I146" i="5"/>
  <c r="I145" i="5"/>
  <c r="I143" i="5" s="1"/>
  <c r="I144" i="5"/>
  <c r="K144" i="5" s="1"/>
  <c r="N140" i="5"/>
  <c r="N138" i="5" s="1"/>
  <c r="M140" i="5"/>
  <c r="P140" i="5" s="1"/>
  <c r="L140" i="5"/>
  <c r="P139" i="5"/>
  <c r="O139" i="5"/>
  <c r="N137" i="5"/>
  <c r="N135" i="5" s="1"/>
  <c r="M137" i="5"/>
  <c r="P137" i="5" s="1"/>
  <c r="L137" i="5"/>
  <c r="P136" i="5"/>
  <c r="O136" i="5"/>
  <c r="P133" i="5"/>
  <c r="N133" i="5"/>
  <c r="M133" i="5"/>
  <c r="L133" i="5"/>
  <c r="O133" i="5" s="1"/>
  <c r="J130" i="5"/>
  <c r="N127" i="5"/>
  <c r="N125" i="5" s="1"/>
  <c r="M127" i="5"/>
  <c r="M125" i="5" s="1"/>
  <c r="P125" i="5" s="1"/>
  <c r="L127" i="5"/>
  <c r="O127" i="5" s="1"/>
  <c r="P126" i="5"/>
  <c r="O126" i="5"/>
  <c r="N124" i="5"/>
  <c r="N122" i="5" s="1"/>
  <c r="M124" i="5"/>
  <c r="P124" i="5" s="1"/>
  <c r="L124" i="5"/>
  <c r="P123" i="5"/>
  <c r="O123" i="5"/>
  <c r="O120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K98" i="5" s="1"/>
  <c r="N96" i="5"/>
  <c r="N94" i="5" s="1"/>
  <c r="M96" i="5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J77" i="5"/>
  <c r="J76" i="5"/>
  <c r="J64" i="5" s="1"/>
  <c r="N74" i="5"/>
  <c r="N72" i="5" s="1"/>
  <c r="M74" i="5"/>
  <c r="P74" i="5" s="1"/>
  <c r="L74" i="5"/>
  <c r="P73" i="5"/>
  <c r="O73" i="5"/>
  <c r="N71" i="5"/>
  <c r="N69" i="5" s="1"/>
  <c r="M71" i="5"/>
  <c r="P71" i="5" s="1"/>
  <c r="L71" i="5"/>
  <c r="P70" i="5"/>
  <c r="O70" i="5"/>
  <c r="P67" i="5"/>
  <c r="N67" i="5"/>
  <c r="M67" i="5"/>
  <c r="L67" i="5"/>
  <c r="O67" i="5" s="1"/>
  <c r="J65" i="5"/>
  <c r="N61" i="5"/>
  <c r="N59" i="5" s="1"/>
  <c r="M61" i="5"/>
  <c r="M59" i="5" s="1"/>
  <c r="L61" i="5"/>
  <c r="P60" i="5"/>
  <c r="O60" i="5"/>
  <c r="N58" i="5"/>
  <c r="M58" i="5"/>
  <c r="M56" i="5" s="1"/>
  <c r="L58" i="5"/>
  <c r="L56" i="5" s="1"/>
  <c r="P57" i="5"/>
  <c r="O57" i="5"/>
  <c r="P54" i="5"/>
  <c r="O54" i="5"/>
  <c r="N54" i="5"/>
  <c r="M54" i="5"/>
  <c r="L54" i="5"/>
  <c r="N49" i="5"/>
  <c r="N47" i="5" s="1"/>
  <c r="M49" i="5"/>
  <c r="P49" i="5" s="1"/>
  <c r="L49" i="5"/>
  <c r="P48" i="5"/>
  <c r="O48" i="5"/>
  <c r="N46" i="5"/>
  <c r="N44" i="5" s="1"/>
  <c r="M46" i="5"/>
  <c r="M44" i="5" s="1"/>
  <c r="L46" i="5"/>
  <c r="P45" i="5"/>
  <c r="O45" i="5"/>
  <c r="N42" i="5"/>
  <c r="M42" i="5"/>
  <c r="L42" i="5"/>
  <c r="O42" i="5" s="1"/>
  <c r="P36" i="5"/>
  <c r="N36" i="5"/>
  <c r="M36" i="5"/>
  <c r="O35" i="5"/>
  <c r="N35" i="5"/>
  <c r="M35" i="5"/>
  <c r="L35" i="5"/>
  <c r="N34" i="5"/>
  <c r="N33" i="5"/>
  <c r="P32" i="5"/>
  <c r="N32" i="5"/>
  <c r="M32" i="5"/>
  <c r="L32" i="5"/>
  <c r="N31" i="5"/>
  <c r="N30" i="5"/>
  <c r="N28" i="5" s="1"/>
  <c r="N29" i="5"/>
  <c r="M29" i="5"/>
  <c r="P25" i="5"/>
  <c r="O25" i="5"/>
  <c r="N25" i="5"/>
  <c r="M25" i="5"/>
  <c r="L25" i="5"/>
  <c r="N22" i="5"/>
  <c r="M22" i="5"/>
  <c r="P22" i="5" s="1"/>
  <c r="L22" i="5"/>
  <c r="O22" i="5" s="1"/>
  <c r="N15" i="5"/>
  <c r="M15" i="5"/>
  <c r="P15" i="5" s="1"/>
  <c r="L15" i="5"/>
  <c r="O15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M805" i="4" s="1"/>
  <c r="P805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8" i="4" s="1"/>
  <c r="L788" i="4"/>
  <c r="O788" i="4" s="1"/>
  <c r="P787" i="4"/>
  <c r="N787" i="4"/>
  <c r="M787" i="4"/>
  <c r="M786" i="4" s="1"/>
  <c r="P786" i="4" s="1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L690" i="4"/>
  <c r="M690" i="4" s="1"/>
  <c r="N688" i="4"/>
  <c r="N687" i="4"/>
  <c r="N685" i="4" s="1"/>
  <c r="N686" i="4"/>
  <c r="M686" i="4"/>
  <c r="L686" i="4"/>
  <c r="O686" i="4" s="1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N657" i="4" s="1"/>
  <c r="N655" i="4" s="1"/>
  <c r="L660" i="4"/>
  <c r="L658" i="4" s="1"/>
  <c r="P659" i="4"/>
  <c r="O659" i="4"/>
  <c r="P656" i="4"/>
  <c r="N656" i="4"/>
  <c r="M656" i="4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N632" i="4"/>
  <c r="M632" i="4"/>
  <c r="M631" i="4"/>
  <c r="P631" i="4" s="1"/>
  <c r="P630" i="4"/>
  <c r="N630" i="4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I593" i="4"/>
  <c r="I592" i="4" s="1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49" i="4"/>
  <c r="L549" i="4"/>
  <c r="O549" i="4" s="1"/>
  <c r="P548" i="4"/>
  <c r="O548" i="4"/>
  <c r="N547" i="4"/>
  <c r="N546" i="4"/>
  <c r="M545" i="4"/>
  <c r="P545" i="4" s="1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L528" i="4"/>
  <c r="L526" i="4" s="1"/>
  <c r="O526" i="4" s="1"/>
  <c r="P527" i="4"/>
  <c r="O527" i="4"/>
  <c r="N526" i="4"/>
  <c r="M526" i="4"/>
  <c r="P526" i="4" s="1"/>
  <c r="N525" i="4"/>
  <c r="M525" i="4"/>
  <c r="P525" i="4" s="1"/>
  <c r="P524" i="4"/>
  <c r="N524" i="4"/>
  <c r="N523" i="4" s="1"/>
  <c r="M524" i="4"/>
  <c r="M523" i="4" s="1"/>
  <c r="P523" i="4" s="1"/>
  <c r="L524" i="4"/>
  <c r="O524" i="4" s="1"/>
  <c r="K517" i="4"/>
  <c r="J517" i="4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M505" i="4"/>
  <c r="P505" i="4" s="1"/>
  <c r="L505" i="4"/>
  <c r="O505" i="4" s="1"/>
  <c r="P504" i="4"/>
  <c r="O504" i="4"/>
  <c r="M504" i="4"/>
  <c r="L504" i="4"/>
  <c r="L502" i="4" s="1"/>
  <c r="O502" i="4" s="1"/>
  <c r="P503" i="4"/>
  <c r="O503" i="4"/>
  <c r="N503" i="4"/>
  <c r="M503" i="4"/>
  <c r="L503" i="4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N472" i="4"/>
  <c r="L472" i="4"/>
  <c r="O472" i="4" s="1"/>
  <c r="P471" i="4"/>
  <c r="O471" i="4"/>
  <c r="N470" i="4"/>
  <c r="N469" i="4"/>
  <c r="O468" i="4"/>
  <c r="N468" i="4"/>
  <c r="M468" i="4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N449" i="4"/>
  <c r="N447" i="4" s="1"/>
  <c r="L449" i="4"/>
  <c r="L446" i="4" s="1"/>
  <c r="P448" i="4"/>
  <c r="O448" i="4"/>
  <c r="N446" i="4"/>
  <c r="P445" i="4"/>
  <c r="N445" i="4"/>
  <c r="N444" i="4" s="1"/>
  <c r="M445" i="4"/>
  <c r="L445" i="4"/>
  <c r="O445" i="4" s="1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K435" i="4" s="1"/>
  <c r="J434" i="4"/>
  <c r="J418" i="4" s="1"/>
  <c r="P431" i="4"/>
  <c r="L431" i="4"/>
  <c r="L429" i="4" s="1"/>
  <c r="O429" i="4" s="1"/>
  <c r="P430" i="4"/>
  <c r="O430" i="4"/>
  <c r="N429" i="4"/>
  <c r="M429" i="4"/>
  <c r="P429" i="4" s="1"/>
  <c r="N424" i="4"/>
  <c r="L424" i="4"/>
  <c r="L422" i="4" s="1"/>
  <c r="O422" i="4" s="1"/>
  <c r="P423" i="4"/>
  <c r="O423" i="4"/>
  <c r="N422" i="4"/>
  <c r="N421" i="4"/>
  <c r="N420" i="4"/>
  <c r="M420" i="4"/>
  <c r="P420" i="4" s="1"/>
  <c r="L420" i="4"/>
  <c r="N419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L407" i="4"/>
  <c r="O407" i="4" s="1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M395" i="4" s="1"/>
  <c r="P395" i="4" s="1"/>
  <c r="L397" i="4"/>
  <c r="L395" i="4" s="1"/>
  <c r="O395" i="4" s="1"/>
  <c r="P396" i="4"/>
  <c r="O396" i="4"/>
  <c r="N394" i="4"/>
  <c r="N392" i="4" s="1"/>
  <c r="M394" i="4"/>
  <c r="M392" i="4" s="1"/>
  <c r="P392" i="4" s="1"/>
  <c r="L394" i="4"/>
  <c r="L392" i="4" s="1"/>
  <c r="O392" i="4" s="1"/>
  <c r="P393" i="4"/>
  <c r="O393" i="4"/>
  <c r="O390" i="4"/>
  <c r="N390" i="4"/>
  <c r="M390" i="4"/>
  <c r="P390" i="4" s="1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L348" i="4" s="1"/>
  <c r="P349" i="4"/>
  <c r="O349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M336" i="4"/>
  <c r="M334" i="4" s="1"/>
  <c r="L336" i="4"/>
  <c r="L334" i="4" s="1"/>
  <c r="P335" i="4"/>
  <c r="O335" i="4"/>
  <c r="N333" i="4"/>
  <c r="N331" i="4" s="1"/>
  <c r="M333" i="4"/>
  <c r="M331" i="4" s="1"/>
  <c r="L333" i="4"/>
  <c r="L331" i="4" s="1"/>
  <c r="P332" i="4"/>
  <c r="O332" i="4"/>
  <c r="O329" i="4"/>
  <c r="N329" i="4"/>
  <c r="M329" i="4"/>
  <c r="P329" i="4" s="1"/>
  <c r="L329" i="4"/>
  <c r="I327" i="4"/>
  <c r="I325" i="4"/>
  <c r="I314" i="4" s="1"/>
  <c r="K314" i="4" s="1"/>
  <c r="N323" i="4"/>
  <c r="N321" i="4" s="1"/>
  <c r="M323" i="4"/>
  <c r="P323" i="4" s="1"/>
  <c r="L323" i="4"/>
  <c r="L321" i="4" s="1"/>
  <c r="O321" i="4" s="1"/>
  <c r="P322" i="4"/>
  <c r="O322" i="4"/>
  <c r="N320" i="4"/>
  <c r="N318" i="4" s="1"/>
  <c r="M320" i="4"/>
  <c r="M318" i="4" s="1"/>
  <c r="P318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M301" i="4" s="1"/>
  <c r="L303" i="4"/>
  <c r="L301" i="4" s="1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K288" i="4" s="1"/>
  <c r="I287" i="4"/>
  <c r="K287" i="4" s="1"/>
  <c r="N285" i="4"/>
  <c r="N283" i="4" s="1"/>
  <c r="M285" i="4"/>
  <c r="P285" i="4" s="1"/>
  <c r="L285" i="4"/>
  <c r="L283" i="4" s="1"/>
  <c r="O283" i="4" s="1"/>
  <c r="P284" i="4"/>
  <c r="O284" i="4"/>
  <c r="N282" i="4"/>
  <c r="N280" i="4" s="1"/>
  <c r="M282" i="4"/>
  <c r="M280" i="4" s="1"/>
  <c r="L282" i="4"/>
  <c r="L280" i="4" s="1"/>
  <c r="P281" i="4"/>
  <c r="O281" i="4"/>
  <c r="N278" i="4"/>
  <c r="M278" i="4"/>
  <c r="P278" i="4" s="1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L266" i="4"/>
  <c r="P265" i="4"/>
  <c r="O265" i="4"/>
  <c r="N262" i="4"/>
  <c r="M262" i="4"/>
  <c r="L262" i="4"/>
  <c r="O262" i="4" s="1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J226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N184" i="4" s="1"/>
  <c r="M186" i="4"/>
  <c r="L186" i="4"/>
  <c r="L184" i="4" s="1"/>
  <c r="P185" i="4"/>
  <c r="O185" i="4"/>
  <c r="P182" i="4"/>
  <c r="O182" i="4"/>
  <c r="N182" i="4"/>
  <c r="M182" i="4"/>
  <c r="L182" i="4"/>
  <c r="J180" i="4"/>
  <c r="J177" i="4"/>
  <c r="I176" i="4"/>
  <c r="K176" i="4" s="1"/>
  <c r="J174" i="4"/>
  <c r="N173" i="4"/>
  <c r="N171" i="4" s="1"/>
  <c r="M173" i="4"/>
  <c r="P173" i="4" s="1"/>
  <c r="L173" i="4"/>
  <c r="O173" i="4" s="1"/>
  <c r="P172" i="4"/>
  <c r="O172" i="4"/>
  <c r="N170" i="4"/>
  <c r="N168" i="4" s="1"/>
  <c r="M170" i="4"/>
  <c r="M168" i="4" s="1"/>
  <c r="L170" i="4"/>
  <c r="L168" i="4" s="1"/>
  <c r="P169" i="4"/>
  <c r="O169" i="4"/>
  <c r="P166" i="4"/>
  <c r="O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N152" i="4" s="1"/>
  <c r="M154" i="4"/>
  <c r="M152" i="4" s="1"/>
  <c r="L154" i="4"/>
  <c r="L152" i="4" s="1"/>
  <c r="P153" i="4"/>
  <c r="O153" i="4"/>
  <c r="N150" i="4"/>
  <c r="M150" i="4"/>
  <c r="L150" i="4"/>
  <c r="O150" i="4" s="1"/>
  <c r="J148" i="4"/>
  <c r="I146" i="4"/>
  <c r="K146" i="4" s="1"/>
  <c r="I145" i="4"/>
  <c r="K145" i="4" s="1"/>
  <c r="I144" i="4"/>
  <c r="N140" i="4"/>
  <c r="N138" i="4" s="1"/>
  <c r="M140" i="4"/>
  <c r="L140" i="4"/>
  <c r="P139" i="4"/>
  <c r="O139" i="4"/>
  <c r="N137" i="4"/>
  <c r="N135" i="4" s="1"/>
  <c r="M137" i="4"/>
  <c r="L137" i="4"/>
  <c r="P136" i="4"/>
  <c r="O136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N120" i="4"/>
  <c r="M120" i="4"/>
  <c r="L120" i="4"/>
  <c r="O120" i="4" s="1"/>
  <c r="J118" i="4"/>
  <c r="K118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K99" i="4" s="1"/>
  <c r="J98" i="4"/>
  <c r="J86" i="4" s="1"/>
  <c r="I98" i="4"/>
  <c r="K98" i="4" s="1"/>
  <c r="N96" i="4"/>
  <c r="N94" i="4" s="1"/>
  <c r="M96" i="4"/>
  <c r="P96" i="4" s="1"/>
  <c r="L96" i="4"/>
  <c r="O96" i="4" s="1"/>
  <c r="P95" i="4"/>
  <c r="O95" i="4"/>
  <c r="N93" i="4"/>
  <c r="N91" i="4" s="1"/>
  <c r="M93" i="4"/>
  <c r="L93" i="4"/>
  <c r="P92" i="4"/>
  <c r="O92" i="4"/>
  <c r="N89" i="4"/>
  <c r="M89" i="4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M71" i="4"/>
  <c r="L71" i="4"/>
  <c r="P70" i="4"/>
  <c r="O70" i="4"/>
  <c r="P67" i="4"/>
  <c r="O67" i="4"/>
  <c r="N67" i="4"/>
  <c r="M67" i="4"/>
  <c r="L67" i="4"/>
  <c r="J65" i="4"/>
  <c r="N61" i="4"/>
  <c r="M61" i="4"/>
  <c r="M59" i="4" s="1"/>
  <c r="L61" i="4"/>
  <c r="L59" i="4" s="1"/>
  <c r="P60" i="4"/>
  <c r="O60" i="4"/>
  <c r="N58" i="4"/>
  <c r="N56" i="4" s="1"/>
  <c r="M58" i="4"/>
  <c r="L58" i="4"/>
  <c r="P57" i="4"/>
  <c r="O57" i="4"/>
  <c r="N54" i="4"/>
  <c r="M54" i="4"/>
  <c r="P54" i="4" s="1"/>
  <c r="L54" i="4"/>
  <c r="O54" i="4" s="1"/>
  <c r="N49" i="4"/>
  <c r="N47" i="4" s="1"/>
  <c r="M49" i="4"/>
  <c r="L49" i="4"/>
  <c r="O49" i="4" s="1"/>
  <c r="P48" i="4"/>
  <c r="O48" i="4"/>
  <c r="N46" i="4"/>
  <c r="N44" i="4" s="1"/>
  <c r="M46" i="4"/>
  <c r="L46" i="4"/>
  <c r="P45" i="4"/>
  <c r="O45" i="4"/>
  <c r="P42" i="4"/>
  <c r="N42" i="4"/>
  <c r="M42" i="4"/>
  <c r="L42" i="4"/>
  <c r="N36" i="4"/>
  <c r="M36" i="4"/>
  <c r="P36" i="4" s="1"/>
  <c r="N35" i="4"/>
  <c r="N34" i="4" s="1"/>
  <c r="M35" i="4"/>
  <c r="P35" i="4" s="1"/>
  <c r="L35" i="4"/>
  <c r="N33" i="4"/>
  <c r="P32" i="4"/>
  <c r="O32" i="4"/>
  <c r="N32" i="4"/>
  <c r="N31" i="4" s="1"/>
  <c r="M32" i="4"/>
  <c r="L32" i="4"/>
  <c r="N30" i="4"/>
  <c r="M29" i="4"/>
  <c r="P29" i="4" s="1"/>
  <c r="P25" i="4"/>
  <c r="O25" i="4"/>
  <c r="N25" i="4"/>
  <c r="M25" i="4"/>
  <c r="L25" i="4"/>
  <c r="N22" i="4"/>
  <c r="M22" i="4"/>
  <c r="M19" i="4" s="1"/>
  <c r="P19" i="4" s="1"/>
  <c r="L22" i="4"/>
  <c r="O22" i="4" s="1"/>
  <c r="N19" i="4"/>
  <c r="M15" i="4"/>
  <c r="P15" i="4" s="1"/>
  <c r="N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O808" i="3"/>
  <c r="N808" i="3"/>
  <c r="M808" i="3"/>
  <c r="L808" i="3"/>
  <c r="O807" i="3"/>
  <c r="N807" i="3"/>
  <c r="M807" i="3"/>
  <c r="L807" i="3"/>
  <c r="N806" i="3"/>
  <c r="M806" i="3"/>
  <c r="P806" i="3" s="1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O791" i="3" s="1"/>
  <c r="P790" i="3"/>
  <c r="O790" i="3"/>
  <c r="P789" i="3"/>
  <c r="N789" i="3"/>
  <c r="M789" i="3"/>
  <c r="N788" i="3"/>
  <c r="M788" i="3"/>
  <c r="N787" i="3"/>
  <c r="M787" i="3"/>
  <c r="P787" i="3" s="1"/>
  <c r="L787" i="3"/>
  <c r="O787" i="3" s="1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P772" i="3"/>
  <c r="O772" i="3"/>
  <c r="N772" i="3"/>
  <c r="M772" i="3"/>
  <c r="L772" i="3"/>
  <c r="O771" i="3"/>
  <c r="N771" i="3"/>
  <c r="N770" i="3" s="1"/>
  <c r="M771" i="3"/>
  <c r="P771" i="3" s="1"/>
  <c r="L771" i="3"/>
  <c r="L770" i="3"/>
  <c r="O770" i="3" s="1"/>
  <c r="K769" i="3"/>
  <c r="J769" i="3"/>
  <c r="P766" i="3"/>
  <c r="O766" i="3"/>
  <c r="P765" i="3"/>
  <c r="O765" i="3"/>
  <c r="N764" i="3"/>
  <c r="M764" i="3"/>
  <c r="P764" i="3" s="1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P756" i="3"/>
  <c r="O756" i="3"/>
  <c r="N756" i="3"/>
  <c r="M756" i="3"/>
  <c r="L756" i="3"/>
  <c r="O755" i="3"/>
  <c r="N755" i="3"/>
  <c r="N754" i="3" s="1"/>
  <c r="M755" i="3"/>
  <c r="P755" i="3" s="1"/>
  <c r="L755" i="3"/>
  <c r="L754" i="3"/>
  <c r="O754" i="3" s="1"/>
  <c r="K753" i="3"/>
  <c r="J753" i="3"/>
  <c r="P749" i="3"/>
  <c r="O749" i="3"/>
  <c r="P748" i="3"/>
  <c r="O748" i="3"/>
  <c r="N747" i="3"/>
  <c r="M747" i="3"/>
  <c r="P747" i="3" s="1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P739" i="3"/>
  <c r="O739" i="3"/>
  <c r="N739" i="3"/>
  <c r="M739" i="3"/>
  <c r="L739" i="3"/>
  <c r="O738" i="3"/>
  <c r="N738" i="3"/>
  <c r="N737" i="3" s="1"/>
  <c r="M738" i="3"/>
  <c r="P738" i="3" s="1"/>
  <c r="L738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N695" i="3"/>
  <c r="M695" i="3"/>
  <c r="P695" i="3" s="1"/>
  <c r="L695" i="3"/>
  <c r="O695" i="3" s="1"/>
  <c r="N690" i="3"/>
  <c r="N688" i="3" s="1"/>
  <c r="L690" i="3"/>
  <c r="N687" i="3"/>
  <c r="O686" i="3"/>
  <c r="N686" i="3"/>
  <c r="N685" i="3" s="1"/>
  <c r="M686" i="3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P667" i="3"/>
  <c r="O667" i="3"/>
  <c r="P666" i="3"/>
  <c r="O666" i="3"/>
  <c r="O665" i="3"/>
  <c r="N665" i="3"/>
  <c r="M665" i="3"/>
  <c r="P665" i="3" s="1"/>
  <c r="L665" i="3"/>
  <c r="N660" i="3"/>
  <c r="L660" i="3"/>
  <c r="P659" i="3"/>
  <c r="O659" i="3"/>
  <c r="N658" i="3"/>
  <c r="N657" i="3"/>
  <c r="N655" i="3" s="1"/>
  <c r="N656" i="3"/>
  <c r="M656" i="3"/>
  <c r="L656" i="3"/>
  <c r="O656" i="3" s="1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L632" i="3" s="1"/>
  <c r="O632" i="3" s="1"/>
  <c r="P633" i="3"/>
  <c r="O633" i="3"/>
  <c r="P632" i="3"/>
  <c r="N632" i="3"/>
  <c r="M632" i="3"/>
  <c r="P631" i="3"/>
  <c r="N631" i="3"/>
  <c r="M631" i="3"/>
  <c r="O630" i="3"/>
  <c r="N630" i="3"/>
  <c r="N629" i="3" s="1"/>
  <c r="M630" i="3"/>
  <c r="P630" i="3" s="1"/>
  <c r="L630" i="3"/>
  <c r="M629" i="3"/>
  <c r="P629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I594" i="3"/>
  <c r="J593" i="3"/>
  <c r="J592" i="3" s="1"/>
  <c r="I593" i="3"/>
  <c r="K593" i="3" s="1"/>
  <c r="J583" i="3"/>
  <c r="J577" i="3" s="1"/>
  <c r="J582" i="3"/>
  <c r="J576" i="3" s="1"/>
  <c r="J559" i="3" s="1"/>
  <c r="J543" i="3" s="1"/>
  <c r="I577" i="3"/>
  <c r="K577" i="3" s="1"/>
  <c r="I576" i="3"/>
  <c r="I559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N555" i="3"/>
  <c r="N545" i="3" s="1"/>
  <c r="N544" i="3" s="1"/>
  <c r="M555" i="3"/>
  <c r="N553" i="3"/>
  <c r="N549" i="3"/>
  <c r="L549" i="3"/>
  <c r="M549" i="3" s="1"/>
  <c r="M546" i="3" s="1"/>
  <c r="P548" i="3"/>
  <c r="O548" i="3"/>
  <c r="N547" i="3"/>
  <c r="N546" i="3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L533" i="3" s="1"/>
  <c r="O533" i="3" s="1"/>
  <c r="P534" i="3"/>
  <c r="O534" i="3"/>
  <c r="N533" i="3"/>
  <c r="M533" i="3"/>
  <c r="P533" i="3" s="1"/>
  <c r="P528" i="3"/>
  <c r="N528" i="3"/>
  <c r="N525" i="3" s="1"/>
  <c r="L528" i="3"/>
  <c r="O528" i="3" s="1"/>
  <c r="P527" i="3"/>
  <c r="O527" i="3"/>
  <c r="N526" i="3"/>
  <c r="M526" i="3"/>
  <c r="P526" i="3" s="1"/>
  <c r="M525" i="3"/>
  <c r="P524" i="3"/>
  <c r="N524" i="3"/>
  <c r="N523" i="3" s="1"/>
  <c r="M524" i="3"/>
  <c r="L524" i="3"/>
  <c r="K517" i="3"/>
  <c r="J517" i="3"/>
  <c r="J501" i="3" s="1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P506" i="3"/>
  <c r="O506" i="3"/>
  <c r="P505" i="3"/>
  <c r="N505" i="3"/>
  <c r="M505" i="3"/>
  <c r="L505" i="3"/>
  <c r="O505" i="3" s="1"/>
  <c r="P504" i="3"/>
  <c r="O504" i="3"/>
  <c r="N504" i="3"/>
  <c r="M504" i="3"/>
  <c r="L504" i="3"/>
  <c r="P503" i="3"/>
  <c r="O503" i="3"/>
  <c r="N503" i="3"/>
  <c r="N502" i="3" s="1"/>
  <c r="M503" i="3"/>
  <c r="L503" i="3"/>
  <c r="L502" i="3" s="1"/>
  <c r="O502" i="3" s="1"/>
  <c r="M502" i="3"/>
  <c r="P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N476" i="3"/>
  <c r="N472" i="3" s="1"/>
  <c r="L472" i="3"/>
  <c r="L469" i="3" s="1"/>
  <c r="P471" i="3"/>
  <c r="O471" i="3"/>
  <c r="P468" i="3"/>
  <c r="N468" i="3"/>
  <c r="M468" i="3"/>
  <c r="L468" i="3"/>
  <c r="J466" i="3"/>
  <c r="I466" i="3"/>
  <c r="K466" i="3" s="1"/>
  <c r="J465" i="3"/>
  <c r="I465" i="3"/>
  <c r="I464" i="3"/>
  <c r="I463" i="3"/>
  <c r="I462" i="3"/>
  <c r="K462" i="3" s="1"/>
  <c r="I460" i="3"/>
  <c r="I442" i="3" s="1"/>
  <c r="K442" i="3" s="1"/>
  <c r="K458" i="3"/>
  <c r="P456" i="3"/>
  <c r="L456" i="3"/>
  <c r="O456" i="3" s="1"/>
  <c r="P455" i="3"/>
  <c r="O455" i="3"/>
  <c r="P454" i="3"/>
  <c r="N454" i="3"/>
  <c r="M454" i="3"/>
  <c r="P449" i="3"/>
  <c r="N449" i="3"/>
  <c r="N446" i="3" s="1"/>
  <c r="N444" i="3" s="1"/>
  <c r="L449" i="3"/>
  <c r="P448" i="3"/>
  <c r="O448" i="3"/>
  <c r="N447" i="3"/>
  <c r="M447" i="3"/>
  <c r="P447" i="3" s="1"/>
  <c r="M446" i="3"/>
  <c r="P446" i="3" s="1"/>
  <c r="N445" i="3"/>
  <c r="M445" i="3"/>
  <c r="L445" i="3"/>
  <c r="O445" i="3" s="1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J418" i="3" s="1"/>
  <c r="P431" i="3"/>
  <c r="L431" i="3"/>
  <c r="O431" i="3" s="1"/>
  <c r="P430" i="3"/>
  <c r="O430" i="3"/>
  <c r="P429" i="3"/>
  <c r="N429" i="3"/>
  <c r="M429" i="3"/>
  <c r="N424" i="3"/>
  <c r="N422" i="3" s="1"/>
  <c r="L424" i="3"/>
  <c r="O424" i="3" s="1"/>
  <c r="P423" i="3"/>
  <c r="O423" i="3"/>
  <c r="N421" i="3"/>
  <c r="N420" i="3"/>
  <c r="N419" i="3" s="1"/>
  <c r="M420" i="3"/>
  <c r="L420" i="3"/>
  <c r="O420" i="3" s="1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M407" i="3"/>
  <c r="M405" i="3" s="1"/>
  <c r="P405" i="3" s="1"/>
  <c r="L407" i="3"/>
  <c r="O407" i="3" s="1"/>
  <c r="P406" i="3"/>
  <c r="O406" i="3"/>
  <c r="P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O397" i="3" s="1"/>
  <c r="P396" i="3"/>
  <c r="O396" i="3"/>
  <c r="N394" i="3"/>
  <c r="M394" i="3"/>
  <c r="L394" i="3"/>
  <c r="P393" i="3"/>
  <c r="O393" i="3"/>
  <c r="P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N348" i="3" s="1"/>
  <c r="M350" i="3"/>
  <c r="L350" i="3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P322" i="3"/>
  <c r="O322" i="3"/>
  <c r="N320" i="3"/>
  <c r="M320" i="3"/>
  <c r="M318" i="3" s="1"/>
  <c r="P318" i="3" s="1"/>
  <c r="L320" i="3"/>
  <c r="L318" i="3" s="1"/>
  <c r="O318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L306" i="3"/>
  <c r="L304" i="3" s="1"/>
  <c r="O304" i="3" s="1"/>
  <c r="P305" i="3"/>
  <c r="O305" i="3"/>
  <c r="N303" i="3"/>
  <c r="N301" i="3" s="1"/>
  <c r="M303" i="3"/>
  <c r="L303" i="3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N280" i="3" s="1"/>
  <c r="M282" i="3"/>
  <c r="L282" i="3"/>
  <c r="O282" i="3" s="1"/>
  <c r="P281" i="3"/>
  <c r="O281" i="3"/>
  <c r="P278" i="3"/>
  <c r="O278" i="3"/>
  <c r="N278" i="3"/>
  <c r="M278" i="3"/>
  <c r="L278" i="3"/>
  <c r="J276" i="3"/>
  <c r="I271" i="3"/>
  <c r="K271" i="3" s="1"/>
  <c r="N269" i="3"/>
  <c r="N267" i="3" s="1"/>
  <c r="M269" i="3"/>
  <c r="L269" i="3"/>
  <c r="L267" i="3" s="1"/>
  <c r="O267" i="3" s="1"/>
  <c r="P268" i="3"/>
  <c r="O268" i="3"/>
  <c r="N266" i="3"/>
  <c r="M266" i="3"/>
  <c r="M264" i="3" s="1"/>
  <c r="L266" i="3"/>
  <c r="L264" i="3" s="1"/>
  <c r="P265" i="3"/>
  <c r="O265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36" i="3"/>
  <c r="I236" i="3"/>
  <c r="K235" i="3"/>
  <c r="J235" i="3"/>
  <c r="I235" i="3"/>
  <c r="J233" i="3"/>
  <c r="N231" i="3"/>
  <c r="N230" i="3"/>
  <c r="N229" i="3"/>
  <c r="N228" i="3"/>
  <c r="J226" i="3"/>
  <c r="I225" i="3"/>
  <c r="K225" i="3" s="1"/>
  <c r="I224" i="3"/>
  <c r="I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M186" i="3"/>
  <c r="M184" i="3" s="1"/>
  <c r="L186" i="3"/>
  <c r="P185" i="3"/>
  <c r="O185" i="3"/>
  <c r="N182" i="3"/>
  <c r="M182" i="3"/>
  <c r="L182" i="3"/>
  <c r="O182" i="3" s="1"/>
  <c r="J180" i="3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M170" i="3"/>
  <c r="M168" i="3" s="1"/>
  <c r="L170" i="3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L157" i="3"/>
  <c r="L155" i="3" s="1"/>
  <c r="O155" i="3" s="1"/>
  <c r="P156" i="3"/>
  <c r="O156" i="3"/>
  <c r="N154" i="3"/>
  <c r="M154" i="3"/>
  <c r="M152" i="3" s="1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I145" i="3"/>
  <c r="I144" i="3"/>
  <c r="N140" i="3"/>
  <c r="M140" i="3"/>
  <c r="P140" i="3" s="1"/>
  <c r="L140" i="3"/>
  <c r="O140" i="3" s="1"/>
  <c r="P139" i="3"/>
  <c r="O139" i="3"/>
  <c r="N137" i="3"/>
  <c r="N135" i="3" s="1"/>
  <c r="M137" i="3"/>
  <c r="P137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M125" i="3" s="1"/>
  <c r="P125" i="3" s="1"/>
  <c r="L127" i="3"/>
  <c r="P126" i="3"/>
  <c r="O126" i="3"/>
  <c r="N124" i="3"/>
  <c r="M124" i="3"/>
  <c r="M122" i="3" s="1"/>
  <c r="P122" i="3" s="1"/>
  <c r="L124" i="3"/>
  <c r="O124" i="3" s="1"/>
  <c r="P123" i="3"/>
  <c r="O123" i="3"/>
  <c r="N120" i="3"/>
  <c r="M120" i="3"/>
  <c r="L120" i="3"/>
  <c r="O120" i="3" s="1"/>
  <c r="K118" i="3"/>
  <c r="J118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N96" i="3"/>
  <c r="M96" i="3"/>
  <c r="P96" i="3" s="1"/>
  <c r="L96" i="3"/>
  <c r="O96" i="3" s="1"/>
  <c r="P95" i="3"/>
  <c r="O95" i="3"/>
  <c r="N93" i="3"/>
  <c r="N91" i="3" s="1"/>
  <c r="M93" i="3"/>
  <c r="M91" i="3" s="1"/>
  <c r="L93" i="3"/>
  <c r="L91" i="3" s="1"/>
  <c r="P92" i="3"/>
  <c r="O92" i="3"/>
  <c r="P89" i="3"/>
  <c r="O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65" i="3" s="1"/>
  <c r="J76" i="3"/>
  <c r="N74" i="3"/>
  <c r="N72" i="3" s="1"/>
  <c r="M74" i="3"/>
  <c r="L74" i="3"/>
  <c r="O74" i="3" s="1"/>
  <c r="P73" i="3"/>
  <c r="O73" i="3"/>
  <c r="N71" i="3"/>
  <c r="N69" i="3" s="1"/>
  <c r="M71" i="3"/>
  <c r="M69" i="3" s="1"/>
  <c r="P69" i="3" s="1"/>
  <c r="L71" i="3"/>
  <c r="O71" i="3" s="1"/>
  <c r="P70" i="3"/>
  <c r="O70" i="3"/>
  <c r="P67" i="3"/>
  <c r="O67" i="3"/>
  <c r="N67" i="3"/>
  <c r="M67" i="3"/>
  <c r="L67" i="3"/>
  <c r="J64" i="3"/>
  <c r="N61" i="3"/>
  <c r="M61" i="3"/>
  <c r="L61" i="3"/>
  <c r="O61" i="3" s="1"/>
  <c r="P60" i="3"/>
  <c r="O60" i="3"/>
  <c r="N58" i="3"/>
  <c r="N56" i="3" s="1"/>
  <c r="M58" i="3"/>
  <c r="L58" i="3"/>
  <c r="P57" i="3"/>
  <c r="O57" i="3"/>
  <c r="N54" i="3"/>
  <c r="M54" i="3"/>
  <c r="L54" i="3"/>
  <c r="O54" i="3" s="1"/>
  <c r="N49" i="3"/>
  <c r="M49" i="3"/>
  <c r="M47" i="3" s="1"/>
  <c r="P47" i="3" s="1"/>
  <c r="L49" i="3"/>
  <c r="O49" i="3" s="1"/>
  <c r="P48" i="3"/>
  <c r="O48" i="3"/>
  <c r="N46" i="3"/>
  <c r="M46" i="3"/>
  <c r="M44" i="3" s="1"/>
  <c r="L46" i="3"/>
  <c r="L44" i="3" s="1"/>
  <c r="P45" i="3"/>
  <c r="O45" i="3"/>
  <c r="P42" i="3"/>
  <c r="O42" i="3"/>
  <c r="N42" i="3"/>
  <c r="M42" i="3"/>
  <c r="L42" i="3"/>
  <c r="N36" i="3"/>
  <c r="M36" i="3"/>
  <c r="M34" i="3" s="1"/>
  <c r="P34" i="3" s="1"/>
  <c r="P35" i="3"/>
  <c r="N35" i="3"/>
  <c r="M35" i="3"/>
  <c r="L35" i="3"/>
  <c r="N34" i="3"/>
  <c r="N33" i="3"/>
  <c r="N30" i="3" s="1"/>
  <c r="O32" i="3"/>
  <c r="N32" i="3"/>
  <c r="N29" i="3" s="1"/>
  <c r="M32" i="3"/>
  <c r="P32" i="3" s="1"/>
  <c r="L32" i="3"/>
  <c r="N31" i="3"/>
  <c r="N28" i="3"/>
  <c r="O25" i="3"/>
  <c r="N25" i="3"/>
  <c r="N15" i="3" s="1"/>
  <c r="M25" i="3"/>
  <c r="P25" i="3" s="1"/>
  <c r="L25" i="3"/>
  <c r="P22" i="3"/>
  <c r="O22" i="3"/>
  <c r="N22" i="3"/>
  <c r="M22" i="3"/>
  <c r="L22" i="3"/>
  <c r="L12" i="3" s="1"/>
  <c r="N19" i="3"/>
  <c r="M19" i="3"/>
  <c r="P19" i="3" s="1"/>
  <c r="L19" i="3"/>
  <c r="L15" i="3"/>
  <c r="N12" i="3"/>
  <c r="M12" i="3"/>
  <c r="P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L791" i="2"/>
  <c r="O791" i="2" s="1"/>
  <c r="P790" i="2"/>
  <c r="O790" i="2"/>
  <c r="M789" i="2"/>
  <c r="P789" i="2" s="1"/>
  <c r="M788" i="2"/>
  <c r="P788" i="2" s="1"/>
  <c r="N787" i="2"/>
  <c r="M787" i="2"/>
  <c r="P787" i="2" s="1"/>
  <c r="L787" i="2"/>
  <c r="O787" i="2" s="1"/>
  <c r="P782" i="2"/>
  <c r="O782" i="2"/>
  <c r="P781" i="2"/>
  <c r="O781" i="2"/>
  <c r="P780" i="2"/>
  <c r="O780" i="2"/>
  <c r="N780" i="2"/>
  <c r="M780" i="2"/>
  <c r="L780" i="2"/>
  <c r="P775" i="2"/>
  <c r="O775" i="2"/>
  <c r="N775" i="2"/>
  <c r="P774" i="2"/>
  <c r="O774" i="2"/>
  <c r="P773" i="2"/>
  <c r="O773" i="2"/>
  <c r="M773" i="2"/>
  <c r="L773" i="2"/>
  <c r="O772" i="2"/>
  <c r="M772" i="2"/>
  <c r="P772" i="2" s="1"/>
  <c r="L772" i="2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P757" i="2"/>
  <c r="O757" i="2"/>
  <c r="M757" i="2"/>
  <c r="L757" i="2"/>
  <c r="O756" i="2"/>
  <c r="M756" i="2"/>
  <c r="P756" i="2" s="1"/>
  <c r="L756" i="2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P741" i="2"/>
  <c r="O741" i="2"/>
  <c r="P740" i="2"/>
  <c r="O740" i="2"/>
  <c r="M740" i="2"/>
  <c r="L740" i="2"/>
  <c r="O739" i="2"/>
  <c r="M739" i="2"/>
  <c r="P739" i="2" s="1"/>
  <c r="L739" i="2"/>
  <c r="N738" i="2"/>
  <c r="M738" i="2"/>
  <c r="L738" i="2"/>
  <c r="O738" i="2" s="1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M690" i="2" s="1"/>
  <c r="M688" i="2" s="1"/>
  <c r="N686" i="2"/>
  <c r="M686" i="2"/>
  <c r="L686" i="2"/>
  <c r="O686" i="2" s="1"/>
  <c r="J679" i="2"/>
  <c r="J678" i="2" s="1"/>
  <c r="I678" i="2"/>
  <c r="K678" i="2" s="1"/>
  <c r="J675" i="2"/>
  <c r="J669" i="2" s="1"/>
  <c r="I671" i="2"/>
  <c r="K671" i="2" s="1"/>
  <c r="I670" i="2"/>
  <c r="K670" i="2" s="1"/>
  <c r="I669" i="2"/>
  <c r="P667" i="2"/>
  <c r="O667" i="2"/>
  <c r="P666" i="2"/>
  <c r="O666" i="2"/>
  <c r="N665" i="2"/>
  <c r="M665" i="2"/>
  <c r="P665" i="2" s="1"/>
  <c r="L665" i="2"/>
  <c r="O665" i="2" s="1"/>
  <c r="N660" i="2"/>
  <c r="L660" i="2"/>
  <c r="P659" i="2"/>
  <c r="O659" i="2"/>
  <c r="N658" i="2"/>
  <c r="N657" i="2"/>
  <c r="P656" i="2"/>
  <c r="N656" i="2"/>
  <c r="M656" i="2"/>
  <c r="L656" i="2"/>
  <c r="N655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N634" i="2"/>
  <c r="L634" i="2"/>
  <c r="L632" i="2" s="1"/>
  <c r="P633" i="2"/>
  <c r="O633" i="2"/>
  <c r="N632" i="2"/>
  <c r="N631" i="2"/>
  <c r="O630" i="2"/>
  <c r="N630" i="2"/>
  <c r="N629" i="2" s="1"/>
  <c r="M630" i="2"/>
  <c r="P630" i="2" s="1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J593" i="2" s="1"/>
  <c r="J592" i="2" s="1"/>
  <c r="I594" i="2"/>
  <c r="I593" i="2"/>
  <c r="J583" i="2"/>
  <c r="J577" i="2" s="1"/>
  <c r="J582" i="2"/>
  <c r="I577" i="2"/>
  <c r="J576" i="2"/>
  <c r="J559" i="2" s="1"/>
  <c r="J543" i="2" s="1"/>
  <c r="I576" i="2"/>
  <c r="I559" i="2" s="1"/>
  <c r="I543" i="2" s="1"/>
  <c r="K543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N555" i="2"/>
  <c r="N545" i="2" s="1"/>
  <c r="M555" i="2"/>
  <c r="P555" i="2" s="1"/>
  <c r="N549" i="2"/>
  <c r="L549" i="2"/>
  <c r="O549" i="2" s="1"/>
  <c r="P548" i="2"/>
  <c r="O548" i="2"/>
  <c r="N547" i="2"/>
  <c r="N546" i="2"/>
  <c r="P545" i="2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O535" i="2" s="1"/>
  <c r="P534" i="2"/>
  <c r="O534" i="2"/>
  <c r="N533" i="2"/>
  <c r="M533" i="2"/>
  <c r="P533" i="2" s="1"/>
  <c r="N528" i="2"/>
  <c r="L528" i="2"/>
  <c r="O528" i="2" s="1"/>
  <c r="P527" i="2"/>
  <c r="O527" i="2"/>
  <c r="N526" i="2"/>
  <c r="N525" i="2"/>
  <c r="P524" i="2"/>
  <c r="O524" i="2"/>
  <c r="N524" i="2"/>
  <c r="M524" i="2"/>
  <c r="L524" i="2"/>
  <c r="N523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P504" i="2"/>
  <c r="O504" i="2"/>
  <c r="N504" i="2"/>
  <c r="M504" i="2"/>
  <c r="L504" i="2"/>
  <c r="P503" i="2"/>
  <c r="O503" i="2"/>
  <c r="N503" i="2"/>
  <c r="M503" i="2"/>
  <c r="M502" i="2" s="1"/>
  <c r="P502" i="2" s="1"/>
  <c r="L503" i="2"/>
  <c r="O502" i="2"/>
  <c r="N502" i="2"/>
  <c r="L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N470" i="2" s="1"/>
  <c r="L472" i="2"/>
  <c r="P471" i="2"/>
  <c r="O471" i="2"/>
  <c r="N469" i="2"/>
  <c r="P468" i="2"/>
  <c r="O468" i="2"/>
  <c r="N468" i="2"/>
  <c r="M468" i="2"/>
  <c r="L468" i="2"/>
  <c r="N467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60" i="2" s="1"/>
  <c r="K458" i="2"/>
  <c r="P456" i="2"/>
  <c r="L456" i="2"/>
  <c r="O456" i="2" s="1"/>
  <c r="P455" i="2"/>
  <c r="O455" i="2"/>
  <c r="N454" i="2"/>
  <c r="M454" i="2"/>
  <c r="P454" i="2" s="1"/>
  <c r="N449" i="2"/>
  <c r="N446" i="2" s="1"/>
  <c r="N444" i="2" s="1"/>
  <c r="L449" i="2"/>
  <c r="P448" i="2"/>
  <c r="O448" i="2"/>
  <c r="N447" i="2"/>
  <c r="N445" i="2"/>
  <c r="M445" i="2"/>
  <c r="P445" i="2" s="1"/>
  <c r="L445" i="2"/>
  <c r="O445" i="2" s="1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I433" i="2" s="1"/>
  <c r="J434" i="2"/>
  <c r="P431" i="2"/>
  <c r="L431" i="2"/>
  <c r="L429" i="2" s="1"/>
  <c r="O429" i="2" s="1"/>
  <c r="P430" i="2"/>
  <c r="O430" i="2"/>
  <c r="P429" i="2"/>
  <c r="N429" i="2"/>
  <c r="M429" i="2"/>
  <c r="N424" i="2"/>
  <c r="L424" i="2"/>
  <c r="L422" i="2" s="1"/>
  <c r="O422" i="2" s="1"/>
  <c r="P423" i="2"/>
  <c r="O423" i="2"/>
  <c r="N422" i="2"/>
  <c r="N421" i="2"/>
  <c r="N420" i="2"/>
  <c r="N419" i="2" s="1"/>
  <c r="M420" i="2"/>
  <c r="P420" i="2" s="1"/>
  <c r="L420" i="2"/>
  <c r="O420" i="2" s="1"/>
  <c r="J418" i="2"/>
  <c r="K413" i="2"/>
  <c r="K412" i="2"/>
  <c r="N410" i="2"/>
  <c r="N408" i="2" s="1"/>
  <c r="M410" i="2"/>
  <c r="L410" i="2"/>
  <c r="O410" i="2" s="1"/>
  <c r="P409" i="2"/>
  <c r="O409" i="2"/>
  <c r="N407" i="2"/>
  <c r="M407" i="2"/>
  <c r="P407" i="2" s="1"/>
  <c r="L407" i="2"/>
  <c r="L405" i="2" s="1"/>
  <c r="O405" i="2" s="1"/>
  <c r="P406" i="2"/>
  <c r="O406" i="2"/>
  <c r="P403" i="2"/>
  <c r="O403" i="2"/>
  <c r="N403" i="2"/>
  <c r="M403" i="2"/>
  <c r="L403" i="2"/>
  <c r="K401" i="2"/>
  <c r="J401" i="2"/>
  <c r="I401" i="2"/>
  <c r="K400" i="2"/>
  <c r="K399" i="2"/>
  <c r="N397" i="2"/>
  <c r="M397" i="2"/>
  <c r="P397" i="2" s="1"/>
  <c r="L397" i="2"/>
  <c r="O397" i="2" s="1"/>
  <c r="P396" i="2"/>
  <c r="O396" i="2"/>
  <c r="N394" i="2"/>
  <c r="N392" i="2" s="1"/>
  <c r="M394" i="2"/>
  <c r="P394" i="2" s="1"/>
  <c r="L394" i="2"/>
  <c r="L392" i="2" s="1"/>
  <c r="O392" i="2" s="1"/>
  <c r="P393" i="2"/>
  <c r="O393" i="2"/>
  <c r="N390" i="2"/>
  <c r="M390" i="2"/>
  <c r="L390" i="2"/>
  <c r="O390" i="2" s="1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M350" i="2"/>
  <c r="M348" i="2" s="1"/>
  <c r="L350" i="2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N331" i="2" s="1"/>
  <c r="M333" i="2"/>
  <c r="M331" i="2" s="1"/>
  <c r="L333" i="2"/>
  <c r="P332" i="2"/>
  <c r="O332" i="2"/>
  <c r="O329" i="2"/>
  <c r="N329" i="2"/>
  <c r="M329" i="2"/>
  <c r="P329" i="2" s="1"/>
  <c r="L329" i="2"/>
  <c r="I327" i="2"/>
  <c r="I325" i="2"/>
  <c r="I314" i="2" s="1"/>
  <c r="K314" i="2" s="1"/>
  <c r="N323" i="2"/>
  <c r="N321" i="2" s="1"/>
  <c r="M323" i="2"/>
  <c r="P323" i="2" s="1"/>
  <c r="L323" i="2"/>
  <c r="L321" i="2" s="1"/>
  <c r="O321" i="2" s="1"/>
  <c r="P322" i="2"/>
  <c r="O322" i="2"/>
  <c r="N320" i="2"/>
  <c r="N318" i="2" s="1"/>
  <c r="M320" i="2"/>
  <c r="M318" i="2" s="1"/>
  <c r="L320" i="2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N306" i="2"/>
  <c r="N304" i="2" s="1"/>
  <c r="M306" i="2"/>
  <c r="M304" i="2" s="1"/>
  <c r="P304" i="2" s="1"/>
  <c r="L306" i="2"/>
  <c r="O306" i="2" s="1"/>
  <c r="P305" i="2"/>
  <c r="O305" i="2"/>
  <c r="N303" i="2"/>
  <c r="N301" i="2" s="1"/>
  <c r="M303" i="2"/>
  <c r="M301" i="2" s="1"/>
  <c r="L303" i="2"/>
  <c r="P302" i="2"/>
  <c r="O302" i="2"/>
  <c r="P299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N285" i="2"/>
  <c r="N283" i="2" s="1"/>
  <c r="M285" i="2"/>
  <c r="P285" i="2" s="1"/>
  <c r="L285" i="2"/>
  <c r="L283" i="2" s="1"/>
  <c r="O283" i="2" s="1"/>
  <c r="P284" i="2"/>
  <c r="O284" i="2"/>
  <c r="N282" i="2"/>
  <c r="N280" i="2" s="1"/>
  <c r="M282" i="2"/>
  <c r="L282" i="2"/>
  <c r="L280" i="2" s="1"/>
  <c r="P281" i="2"/>
  <c r="O281" i="2"/>
  <c r="N278" i="2"/>
  <c r="M278" i="2"/>
  <c r="P278" i="2" s="1"/>
  <c r="L278" i="2"/>
  <c r="O278" i="2" s="1"/>
  <c r="J276" i="2"/>
  <c r="I271" i="2"/>
  <c r="K271" i="2" s="1"/>
  <c r="N269" i="2"/>
  <c r="M269" i="2"/>
  <c r="L269" i="2"/>
  <c r="O269" i="2" s="1"/>
  <c r="P268" i="2"/>
  <c r="O268" i="2"/>
  <c r="N266" i="2"/>
  <c r="N264" i="2" s="1"/>
  <c r="M266" i="2"/>
  <c r="L266" i="2"/>
  <c r="P265" i="2"/>
  <c r="O265" i="2"/>
  <c r="N262" i="2"/>
  <c r="M262" i="2"/>
  <c r="L262" i="2"/>
  <c r="O262" i="2" s="1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J180" i="2" s="1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M184" i="2" s="1"/>
  <c r="L186" i="2"/>
  <c r="P185" i="2"/>
  <c r="O185" i="2"/>
  <c r="P182" i="2"/>
  <c r="N182" i="2"/>
  <c r="M182" i="2"/>
  <c r="L182" i="2"/>
  <c r="O182" i="2" s="1"/>
  <c r="J177" i="2"/>
  <c r="I176" i="2"/>
  <c r="I174" i="2" s="1"/>
  <c r="I164" i="2" s="1"/>
  <c r="K164" i="2" s="1"/>
  <c r="J174" i="2"/>
  <c r="J164" i="2" s="1"/>
  <c r="N173" i="2"/>
  <c r="N171" i="2" s="1"/>
  <c r="M173" i="2"/>
  <c r="P173" i="2" s="1"/>
  <c r="L173" i="2"/>
  <c r="L171" i="2" s="1"/>
  <c r="O171" i="2" s="1"/>
  <c r="P172" i="2"/>
  <c r="O172" i="2"/>
  <c r="N170" i="2"/>
  <c r="N168" i="2" s="1"/>
  <c r="M170" i="2"/>
  <c r="L170" i="2"/>
  <c r="P169" i="2"/>
  <c r="O169" i="2"/>
  <c r="P166" i="2"/>
  <c r="N166" i="2"/>
  <c r="M166" i="2"/>
  <c r="L166" i="2"/>
  <c r="O166" i="2" s="1"/>
  <c r="I159" i="2"/>
  <c r="K159" i="2" s="1"/>
  <c r="N157" i="2"/>
  <c r="N155" i="2" s="1"/>
  <c r="M157" i="2"/>
  <c r="L157" i="2"/>
  <c r="L155" i="2" s="1"/>
  <c r="O155" i="2" s="1"/>
  <c r="P156" i="2"/>
  <c r="O156" i="2"/>
  <c r="N154" i="2"/>
  <c r="M154" i="2"/>
  <c r="L154" i="2"/>
  <c r="L152" i="2" s="1"/>
  <c r="P153" i="2"/>
  <c r="O153" i="2"/>
  <c r="N150" i="2"/>
  <c r="M150" i="2"/>
  <c r="L150" i="2"/>
  <c r="O150" i="2" s="1"/>
  <c r="J148" i="2"/>
  <c r="I146" i="2"/>
  <c r="K146" i="2" s="1"/>
  <c r="I145" i="2"/>
  <c r="I143" i="2" s="1"/>
  <c r="K143" i="2" s="1"/>
  <c r="I144" i="2"/>
  <c r="N140" i="2"/>
  <c r="N138" i="2" s="1"/>
  <c r="M140" i="2"/>
  <c r="P140" i="2" s="1"/>
  <c r="L140" i="2"/>
  <c r="P139" i="2"/>
  <c r="O139" i="2"/>
  <c r="N137" i="2"/>
  <c r="M137" i="2"/>
  <c r="P137" i="2" s="1"/>
  <c r="L137" i="2"/>
  <c r="O137" i="2" s="1"/>
  <c r="P136" i="2"/>
  <c r="O136" i="2"/>
  <c r="P133" i="2"/>
  <c r="N133" i="2"/>
  <c r="M133" i="2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N122" i="2" s="1"/>
  <c r="M124" i="2"/>
  <c r="L124" i="2"/>
  <c r="L122" i="2" s="1"/>
  <c r="O122" i="2" s="1"/>
  <c r="P123" i="2"/>
  <c r="O123" i="2"/>
  <c r="O120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J98" i="2"/>
  <c r="J86" i="2" s="1"/>
  <c r="I98" i="2"/>
  <c r="K98" i="2" s="1"/>
  <c r="N96" i="2"/>
  <c r="N94" i="2" s="1"/>
  <c r="M96" i="2"/>
  <c r="P96" i="2" s="1"/>
  <c r="L96" i="2"/>
  <c r="L94" i="2" s="1"/>
  <c r="O94" i="2" s="1"/>
  <c r="P95" i="2"/>
  <c r="O95" i="2"/>
  <c r="N93" i="2"/>
  <c r="N91" i="2" s="1"/>
  <c r="M93" i="2"/>
  <c r="M91" i="2" s="1"/>
  <c r="L93" i="2"/>
  <c r="L91" i="2" s="1"/>
  <c r="P92" i="2"/>
  <c r="O92" i="2"/>
  <c r="N89" i="2"/>
  <c r="M89" i="2"/>
  <c r="P89" i="2" s="1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65" i="2" s="1"/>
  <c r="J76" i="2"/>
  <c r="N74" i="2"/>
  <c r="M74" i="2"/>
  <c r="L74" i="2"/>
  <c r="L72" i="2" s="1"/>
  <c r="O72" i="2" s="1"/>
  <c r="P73" i="2"/>
  <c r="O73" i="2"/>
  <c r="N71" i="2"/>
  <c r="M71" i="2"/>
  <c r="L71" i="2"/>
  <c r="O71" i="2" s="1"/>
  <c r="P70" i="2"/>
  <c r="O70" i="2"/>
  <c r="N67" i="2"/>
  <c r="M67" i="2"/>
  <c r="P67" i="2" s="1"/>
  <c r="L67" i="2"/>
  <c r="O67" i="2" s="1"/>
  <c r="J64" i="2"/>
  <c r="N61" i="2"/>
  <c r="N59" i="2" s="1"/>
  <c r="M61" i="2"/>
  <c r="M59" i="2" s="1"/>
  <c r="L61" i="2"/>
  <c r="L59" i="2" s="1"/>
  <c r="P60" i="2"/>
  <c r="O60" i="2"/>
  <c r="N58" i="2"/>
  <c r="N56" i="2" s="1"/>
  <c r="M58" i="2"/>
  <c r="M56" i="2" s="1"/>
  <c r="L58" i="2"/>
  <c r="P57" i="2"/>
  <c r="O57" i="2"/>
  <c r="O54" i="2"/>
  <c r="N54" i="2"/>
  <c r="M54" i="2"/>
  <c r="P54" i="2" s="1"/>
  <c r="L54" i="2"/>
  <c r="N49" i="2"/>
  <c r="N47" i="2" s="1"/>
  <c r="M49" i="2"/>
  <c r="P49" i="2" s="1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N42" i="2"/>
  <c r="M42" i="2"/>
  <c r="L42" i="2"/>
  <c r="O42" i="2" s="1"/>
  <c r="N36" i="2"/>
  <c r="M36" i="2"/>
  <c r="P36" i="2" s="1"/>
  <c r="N35" i="2"/>
  <c r="N34" i="2" s="1"/>
  <c r="M35" i="2"/>
  <c r="P35" i="2" s="1"/>
  <c r="L35" i="2"/>
  <c r="O35" i="2" s="1"/>
  <c r="N33" i="2"/>
  <c r="N30" i="2" s="1"/>
  <c r="O32" i="2"/>
  <c r="N32" i="2"/>
  <c r="M32" i="2"/>
  <c r="L32" i="2"/>
  <c r="L29" i="2" s="1"/>
  <c r="N29" i="2"/>
  <c r="N28" i="2" s="1"/>
  <c r="P25" i="2"/>
  <c r="O25" i="2"/>
  <c r="N25" i="2"/>
  <c r="M25" i="2"/>
  <c r="L25" i="2"/>
  <c r="P22" i="2"/>
  <c r="N22" i="2"/>
  <c r="M22" i="2"/>
  <c r="L22" i="2"/>
  <c r="O22" i="2" s="1"/>
  <c r="M19" i="2"/>
  <c r="N15" i="2"/>
  <c r="M15" i="2"/>
  <c r="P15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8" i="1" s="1"/>
  <c r="M786" i="1" s="1"/>
  <c r="L791" i="1"/>
  <c r="P790" i="1"/>
  <c r="O790" i="1"/>
  <c r="O787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N773" i="1"/>
  <c r="M773" i="1"/>
  <c r="P773" i="1" s="1"/>
  <c r="L773" i="1"/>
  <c r="O773" i="1" s="1"/>
  <c r="P772" i="1"/>
  <c r="N772" i="1"/>
  <c r="M772" i="1"/>
  <c r="L772" i="1"/>
  <c r="O772" i="1" s="1"/>
  <c r="P771" i="1"/>
  <c r="O771" i="1"/>
  <c r="N771" i="1"/>
  <c r="M771" i="1"/>
  <c r="M770" i="1" s="1"/>
  <c r="P770" i="1" s="1"/>
  <c r="L771" i="1"/>
  <c r="L770" i="1" s="1"/>
  <c r="O770" i="1"/>
  <c r="N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N757" i="1"/>
  <c r="M757" i="1"/>
  <c r="P757" i="1" s="1"/>
  <c r="L757" i="1"/>
  <c r="O757" i="1" s="1"/>
  <c r="P756" i="1"/>
  <c r="N756" i="1"/>
  <c r="M756" i="1"/>
  <c r="L756" i="1"/>
  <c r="O756" i="1" s="1"/>
  <c r="P755" i="1"/>
  <c r="O755" i="1"/>
  <c r="N755" i="1"/>
  <c r="M755" i="1"/>
  <c r="M754" i="1" s="1"/>
  <c r="P754" i="1" s="1"/>
  <c r="L755" i="1"/>
  <c r="L754" i="1" s="1"/>
  <c r="O754" i="1" s="1"/>
  <c r="N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N740" i="1"/>
  <c r="M740" i="1"/>
  <c r="P740" i="1" s="1"/>
  <c r="L740" i="1"/>
  <c r="O740" i="1" s="1"/>
  <c r="P739" i="1"/>
  <c r="N739" i="1"/>
  <c r="M739" i="1"/>
  <c r="L739" i="1"/>
  <c r="O739" i="1" s="1"/>
  <c r="P738" i="1"/>
  <c r="O738" i="1"/>
  <c r="N738" i="1"/>
  <c r="M738" i="1"/>
  <c r="M737" i="1" s="1"/>
  <c r="P737" i="1" s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L690" i="1"/>
  <c r="L688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L660" i="1"/>
  <c r="L657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P555" i="1" s="1"/>
  <c r="N554" i="1"/>
  <c r="N553" i="1"/>
  <c r="N552" i="1"/>
  <c r="N551" i="1"/>
  <c r="N550" i="1"/>
  <c r="M549" i="1"/>
  <c r="M546" i="1" s="1"/>
  <c r="L549" i="1"/>
  <c r="L547" i="1" s="1"/>
  <c r="P548" i="1"/>
  <c r="O548" i="1"/>
  <c r="P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N524" i="1"/>
  <c r="M524" i="1"/>
  <c r="P524" i="1" s="1"/>
  <c r="L524" i="1"/>
  <c r="O524" i="1" s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4" i="1" s="1"/>
  <c r="P506" i="1"/>
  <c r="O506" i="1"/>
  <c r="N505" i="1"/>
  <c r="M505" i="1"/>
  <c r="P505" i="1" s="1"/>
  <c r="L505" i="1"/>
  <c r="O505" i="1" s="1"/>
  <c r="M504" i="1"/>
  <c r="P504" i="1" s="1"/>
  <c r="L504" i="1"/>
  <c r="O504" i="1" s="1"/>
  <c r="P503" i="1"/>
  <c r="N503" i="1"/>
  <c r="N502" i="1" s="1"/>
  <c r="M503" i="1"/>
  <c r="M502" i="1" s="1"/>
  <c r="P502" i="1" s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M472" i="1"/>
  <c r="L472" i="1"/>
  <c r="P471" i="1"/>
  <c r="O471" i="1"/>
  <c r="P468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6" i="1" s="1"/>
  <c r="L449" i="1"/>
  <c r="L447" i="1" s="1"/>
  <c r="P448" i="1"/>
  <c r="O448" i="1"/>
  <c r="O445" i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P423" i="1"/>
  <c r="O423" i="1"/>
  <c r="N420" i="1"/>
  <c r="M420" i="1"/>
  <c r="L420" i="1"/>
  <c r="O420" i="1" s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O403" i="1"/>
  <c r="N403" i="1"/>
  <c r="M403" i="1"/>
  <c r="P403" i="1" s="1"/>
  <c r="L403" i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P335" i="1"/>
  <c r="O335" i="1"/>
  <c r="N333" i="1"/>
  <c r="N331" i="1" s="1"/>
  <c r="M333" i="1"/>
  <c r="M331" i="1" s="1"/>
  <c r="L333" i="1"/>
  <c r="P332" i="1"/>
  <c r="O332" i="1"/>
  <c r="O329" i="1"/>
  <c r="N329" i="1"/>
  <c r="M329" i="1"/>
  <c r="L329" i="1"/>
  <c r="I327" i="1"/>
  <c r="J325" i="1"/>
  <c r="J314" i="1" s="1"/>
  <c r="I325" i="1"/>
  <c r="N323" i="1"/>
  <c r="N321" i="1" s="1"/>
  <c r="M323" i="1"/>
  <c r="P323" i="1" s="1"/>
  <c r="L323" i="1"/>
  <c r="O323" i="1" s="1"/>
  <c r="P322" i="1"/>
  <c r="O322" i="1"/>
  <c r="N320" i="1"/>
  <c r="M320" i="1"/>
  <c r="M318" i="1" s="1"/>
  <c r="L320" i="1"/>
  <c r="L318" i="1" s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N299" i="1"/>
  <c r="M299" i="1"/>
  <c r="P299" i="1" s="1"/>
  <c r="L299" i="1"/>
  <c r="O299" i="1" s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M280" i="1" s="1"/>
  <c r="L282" i="1"/>
  <c r="L280" i="1" s="1"/>
  <c r="P281" i="1"/>
  <c r="O281" i="1"/>
  <c r="N278" i="1"/>
  <c r="M278" i="1"/>
  <c r="P278" i="1" s="1"/>
  <c r="L278" i="1"/>
  <c r="O278" i="1" s="1"/>
  <c r="J271" i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L266" i="1"/>
  <c r="L264" i="1" s="1"/>
  <c r="P265" i="1"/>
  <c r="O265" i="1"/>
  <c r="N262" i="1"/>
  <c r="M262" i="1"/>
  <c r="P262" i="1" s="1"/>
  <c r="L262" i="1"/>
  <c r="O262" i="1" s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I176" i="1"/>
  <c r="I174" i="1" s="1"/>
  <c r="N173" i="1"/>
  <c r="N171" i="1" s="1"/>
  <c r="M173" i="1"/>
  <c r="P173" i="1" s="1"/>
  <c r="L173" i="1"/>
  <c r="P172" i="1"/>
  <c r="O172" i="1"/>
  <c r="N170" i="1"/>
  <c r="N168" i="1" s="1"/>
  <c r="M170" i="1"/>
  <c r="M168" i="1" s="1"/>
  <c r="L170" i="1"/>
  <c r="P169" i="1"/>
  <c r="O169" i="1"/>
  <c r="O166" i="1"/>
  <c r="N166" i="1"/>
  <c r="M166" i="1"/>
  <c r="P166" i="1" s="1"/>
  <c r="L166" i="1"/>
  <c r="J159" i="1"/>
  <c r="J148" i="1" s="1"/>
  <c r="I159" i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M152" i="1" s="1"/>
  <c r="L154" i="1"/>
  <c r="L152" i="1" s="1"/>
  <c r="P153" i="1"/>
  <c r="O153" i="1"/>
  <c r="P150" i="1"/>
  <c r="N150" i="1"/>
  <c r="M150" i="1"/>
  <c r="L150" i="1"/>
  <c r="O150" i="1" s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L135" i="1" s="1"/>
  <c r="P136" i="1"/>
  <c r="O136" i="1"/>
  <c r="O133" i="1"/>
  <c r="N133" i="1"/>
  <c r="M133" i="1"/>
  <c r="P133" i="1" s="1"/>
  <c r="L133" i="1"/>
  <c r="N127" i="1"/>
  <c r="M127" i="1"/>
  <c r="L127" i="1"/>
  <c r="L125" i="1" s="1"/>
  <c r="P126" i="1"/>
  <c r="O126" i="1"/>
  <c r="N124" i="1"/>
  <c r="N122" i="1" s="1"/>
  <c r="M124" i="1"/>
  <c r="L124" i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L96" i="1"/>
  <c r="O96" i="1" s="1"/>
  <c r="P95" i="1"/>
  <c r="O95" i="1"/>
  <c r="N93" i="1"/>
  <c r="N91" i="1" s="1"/>
  <c r="M93" i="1"/>
  <c r="L93" i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L74" i="1"/>
  <c r="O74" i="1" s="1"/>
  <c r="P73" i="1"/>
  <c r="O73" i="1"/>
  <c r="N71" i="1"/>
  <c r="N69" i="1" s="1"/>
  <c r="M71" i="1"/>
  <c r="L71" i="1"/>
  <c r="P70" i="1"/>
  <c r="O70" i="1"/>
  <c r="N67" i="1"/>
  <c r="M67" i="1"/>
  <c r="L67" i="1"/>
  <c r="N61" i="1"/>
  <c r="N59" i="1" s="1"/>
  <c r="M61" i="1"/>
  <c r="L61" i="1"/>
  <c r="P60" i="1"/>
  <c r="O60" i="1"/>
  <c r="N58" i="1"/>
  <c r="M58" i="1"/>
  <c r="L58" i="1"/>
  <c r="L56" i="1" s="1"/>
  <c r="P57" i="1"/>
  <c r="O57" i="1"/>
  <c r="O54" i="1"/>
  <c r="N54" i="1"/>
  <c r="M54" i="1"/>
  <c r="P54" i="1" s="1"/>
  <c r="L54" i="1"/>
  <c r="N49" i="1"/>
  <c r="M49" i="1"/>
  <c r="L49" i="1"/>
  <c r="O49" i="1" s="1"/>
  <c r="P48" i="1"/>
  <c r="O48" i="1"/>
  <c r="N46" i="1"/>
  <c r="M46" i="1"/>
  <c r="M44" i="1" s="1"/>
  <c r="L46" i="1"/>
  <c r="L44" i="1" s="1"/>
  <c r="P45" i="1"/>
  <c r="O45" i="1"/>
  <c r="P42" i="1"/>
  <c r="N42" i="1"/>
  <c r="M42" i="1"/>
  <c r="L42" i="1"/>
  <c r="O42" i="1" s="1"/>
  <c r="P36" i="1"/>
  <c r="N36" i="1"/>
  <c r="M36" i="1"/>
  <c r="O35" i="1"/>
  <c r="N35" i="1"/>
  <c r="N34" i="1" s="1"/>
  <c r="M35" i="1"/>
  <c r="P35" i="1" s="1"/>
  <c r="L35" i="1"/>
  <c r="N32" i="1"/>
  <c r="M32" i="1"/>
  <c r="L32" i="1"/>
  <c r="M29" i="1"/>
  <c r="P29" i="1" s="1"/>
  <c r="P25" i="1"/>
  <c r="N25" i="1"/>
  <c r="M25" i="1"/>
  <c r="L25" i="1"/>
  <c r="O22" i="1"/>
  <c r="N22" i="1"/>
  <c r="M22" i="1"/>
  <c r="P22" i="1" s="1"/>
  <c r="L22" i="1"/>
  <c r="L19" i="1"/>
  <c r="N15" i="1"/>
  <c r="M15" i="1"/>
  <c r="P15" i="1" s="1"/>
  <c r="L12" i="1"/>
  <c r="L533" i="13" l="1"/>
  <c r="O533" i="13" s="1"/>
  <c r="O134" i="21"/>
  <c r="P549" i="21"/>
  <c r="L786" i="20"/>
  <c r="O786" i="20" s="1"/>
  <c r="I442" i="8"/>
  <c r="K442" i="8" s="1"/>
  <c r="O43" i="22"/>
  <c r="I130" i="13"/>
  <c r="K130" i="13" s="1"/>
  <c r="L789" i="3"/>
  <c r="O789" i="3" s="1"/>
  <c r="I628" i="8"/>
  <c r="K628" i="8" s="1"/>
  <c r="L658" i="15"/>
  <c r="O658" i="15" s="1"/>
  <c r="L446" i="8"/>
  <c r="L444" i="8" s="1"/>
  <c r="M547" i="21"/>
  <c r="P547" i="21" s="1"/>
  <c r="L632" i="9"/>
  <c r="O632" i="9" s="1"/>
  <c r="L132" i="22"/>
  <c r="O132" i="22" s="1"/>
  <c r="L402" i="19"/>
  <c r="O402" i="19" s="1"/>
  <c r="P181" i="21"/>
  <c r="L66" i="22"/>
  <c r="O66" i="22" s="1"/>
  <c r="P183" i="22"/>
  <c r="P183" i="21"/>
  <c r="I226" i="22"/>
  <c r="I180" i="22" s="1"/>
  <c r="K180" i="22" s="1"/>
  <c r="L477" i="10"/>
  <c r="O477" i="10" s="1"/>
  <c r="O328" i="22"/>
  <c r="L526" i="14"/>
  <c r="O526" i="14" s="1"/>
  <c r="M402" i="22"/>
  <c r="P402" i="22" s="1"/>
  <c r="L533" i="15"/>
  <c r="O533" i="15" s="1"/>
  <c r="M389" i="21"/>
  <c r="P389" i="21" s="1"/>
  <c r="L149" i="20"/>
  <c r="O149" i="20" s="1"/>
  <c r="L526" i="13"/>
  <c r="O526" i="13" s="1"/>
  <c r="N10" i="20"/>
  <c r="P347" i="22"/>
  <c r="O165" i="21"/>
  <c r="O43" i="21"/>
  <c r="L165" i="22"/>
  <c r="O165" i="22" s="1"/>
  <c r="L119" i="22"/>
  <c r="O119" i="22" s="1"/>
  <c r="L444" i="22"/>
  <c r="O444" i="22" s="1"/>
  <c r="O55" i="22"/>
  <c r="M149" i="22"/>
  <c r="P149" i="22" s="1"/>
  <c r="L389" i="20"/>
  <c r="O389" i="20" s="1"/>
  <c r="L119" i="20"/>
  <c r="O119" i="20" s="1"/>
  <c r="O90" i="20"/>
  <c r="O263" i="19"/>
  <c r="L315" i="21"/>
  <c r="O315" i="21" s="1"/>
  <c r="P55" i="20"/>
  <c r="M345" i="22"/>
  <c r="P345" i="22" s="1"/>
  <c r="N41" i="22"/>
  <c r="O41" i="22" s="1"/>
  <c r="O181" i="21"/>
  <c r="I131" i="19"/>
  <c r="K131" i="19" s="1"/>
  <c r="P546" i="21"/>
  <c r="P449" i="21"/>
  <c r="K76" i="21"/>
  <c r="M20" i="21"/>
  <c r="M18" i="21" s="1"/>
  <c r="L30" i="22"/>
  <c r="O30" i="22" s="1"/>
  <c r="O183" i="22"/>
  <c r="L13" i="22"/>
  <c r="O13" i="22" s="1"/>
  <c r="O347" i="22"/>
  <c r="O183" i="21"/>
  <c r="M446" i="21"/>
  <c r="M444" i="21" s="1"/>
  <c r="P444" i="21" s="1"/>
  <c r="L523" i="22"/>
  <c r="O523" i="22" s="1"/>
  <c r="O90" i="22"/>
  <c r="L629" i="21"/>
  <c r="O629" i="21" s="1"/>
  <c r="M402" i="21"/>
  <c r="P402" i="21" s="1"/>
  <c r="P181" i="22"/>
  <c r="L544" i="19"/>
  <c r="O544" i="19" s="1"/>
  <c r="O351" i="20"/>
  <c r="O298" i="21"/>
  <c r="P134" i="21"/>
  <c r="O53" i="20"/>
  <c r="L629" i="22"/>
  <c r="O629" i="22" s="1"/>
  <c r="N21" i="22"/>
  <c r="P21" i="22" s="1"/>
  <c r="L655" i="22"/>
  <c r="O655" i="22" s="1"/>
  <c r="P90" i="22"/>
  <c r="L34" i="22"/>
  <c r="O34" i="22" s="1"/>
  <c r="O261" i="19"/>
  <c r="P263" i="19"/>
  <c r="I418" i="20"/>
  <c r="K418" i="20" s="1"/>
  <c r="L20" i="21"/>
  <c r="L18" i="21" s="1"/>
  <c r="M547" i="22"/>
  <c r="P547" i="22" s="1"/>
  <c r="O421" i="22"/>
  <c r="N20" i="21"/>
  <c r="N18" i="21" s="1"/>
  <c r="M298" i="22"/>
  <c r="P298" i="22" s="1"/>
  <c r="L53" i="22"/>
  <c r="O53" i="22" s="1"/>
  <c r="L429" i="10"/>
  <c r="O429" i="10" s="1"/>
  <c r="P151" i="17"/>
  <c r="M685" i="20"/>
  <c r="P685" i="20" s="1"/>
  <c r="I180" i="21"/>
  <c r="K180" i="21" s="1"/>
  <c r="O44" i="22"/>
  <c r="L389" i="22"/>
  <c r="O389" i="22" s="1"/>
  <c r="O261" i="22"/>
  <c r="P55" i="21"/>
  <c r="O167" i="21"/>
  <c r="K434" i="21"/>
  <c r="O391" i="21"/>
  <c r="P90" i="21"/>
  <c r="L13" i="21"/>
  <c r="L11" i="21" s="1"/>
  <c r="P348" i="22"/>
  <c r="N10" i="22"/>
  <c r="O347" i="21"/>
  <c r="P88" i="21"/>
  <c r="P165" i="21"/>
  <c r="O181" i="22"/>
  <c r="O55" i="20"/>
  <c r="P261" i="22"/>
  <c r="P345" i="16"/>
  <c r="P183" i="17"/>
  <c r="P181" i="18"/>
  <c r="L132" i="20"/>
  <c r="O132" i="20" s="1"/>
  <c r="I65" i="20"/>
  <c r="K65" i="20" s="1"/>
  <c r="P328" i="22"/>
  <c r="L345" i="22"/>
  <c r="O345" i="22" s="1"/>
  <c r="P43" i="22"/>
  <c r="O151" i="17"/>
  <c r="P43" i="20"/>
  <c r="P348" i="21"/>
  <c r="O328" i="21"/>
  <c r="M546" i="22"/>
  <c r="P546" i="22" s="1"/>
  <c r="P26" i="22"/>
  <c r="I418" i="17"/>
  <c r="K418" i="17" s="1"/>
  <c r="M24" i="21"/>
  <c r="P24" i="21" s="1"/>
  <c r="M277" i="22"/>
  <c r="P277" i="22" s="1"/>
  <c r="L31" i="22"/>
  <c r="O31" i="22" s="1"/>
  <c r="P330" i="22"/>
  <c r="O347" i="16"/>
  <c r="O125" i="18"/>
  <c r="M315" i="20"/>
  <c r="P315" i="20" s="1"/>
  <c r="L786" i="21"/>
  <c r="O786" i="21" s="1"/>
  <c r="O59" i="21"/>
  <c r="N13" i="21"/>
  <c r="N11" i="21" s="1"/>
  <c r="O263" i="21"/>
  <c r="M389" i="22"/>
  <c r="P389" i="22" s="1"/>
  <c r="L227" i="22"/>
  <c r="L21" i="22"/>
  <c r="O330" i="22"/>
  <c r="M422" i="21"/>
  <c r="P422" i="21" s="1"/>
  <c r="O66" i="21"/>
  <c r="M315" i="21"/>
  <c r="P315" i="21" s="1"/>
  <c r="P167" i="21"/>
  <c r="P134" i="22"/>
  <c r="M132" i="22"/>
  <c r="P132" i="22" s="1"/>
  <c r="M389" i="19"/>
  <c r="P389" i="19" s="1"/>
  <c r="P330" i="19"/>
  <c r="P183" i="20"/>
  <c r="L34" i="21"/>
  <c r="O34" i="21" s="1"/>
  <c r="L16" i="21"/>
  <c r="L14" i="21" s="1"/>
  <c r="O261" i="21"/>
  <c r="P56" i="22"/>
  <c r="O546" i="22"/>
  <c r="L544" i="22"/>
  <c r="O544" i="22" s="1"/>
  <c r="M119" i="17"/>
  <c r="P119" i="17" s="1"/>
  <c r="P151" i="16"/>
  <c r="K174" i="20"/>
  <c r="M16" i="22"/>
  <c r="P16" i="22" s="1"/>
  <c r="M24" i="22"/>
  <c r="N37" i="22"/>
  <c r="P68" i="22"/>
  <c r="M66" i="22"/>
  <c r="P66" i="22" s="1"/>
  <c r="L31" i="19"/>
  <c r="O31" i="19" s="1"/>
  <c r="O264" i="19"/>
  <c r="O121" i="21"/>
  <c r="P41" i="21"/>
  <c r="L88" i="22"/>
  <c r="O88" i="22" s="1"/>
  <c r="O279" i="22"/>
  <c r="L277" i="22"/>
  <c r="O277" i="22" s="1"/>
  <c r="O328" i="19"/>
  <c r="L30" i="21"/>
  <c r="O30" i="21" s="1"/>
  <c r="P279" i="21"/>
  <c r="O300" i="22"/>
  <c r="L298" i="22"/>
  <c r="O298" i="22" s="1"/>
  <c r="P43" i="21"/>
  <c r="M547" i="19"/>
  <c r="P547" i="19" s="1"/>
  <c r="L277" i="20"/>
  <c r="O277" i="20" s="1"/>
  <c r="P544" i="21"/>
  <c r="P424" i="21"/>
  <c r="K417" i="21"/>
  <c r="O68" i="21"/>
  <c r="K434" i="22"/>
  <c r="L20" i="22"/>
  <c r="L18" i="22" s="1"/>
  <c r="M658" i="22"/>
  <c r="P658" i="22" s="1"/>
  <c r="M657" i="22"/>
  <c r="P660" i="22"/>
  <c r="O469" i="20"/>
  <c r="O26" i="20"/>
  <c r="O300" i="21"/>
  <c r="M88" i="22"/>
  <c r="P88" i="22" s="1"/>
  <c r="O23" i="22"/>
  <c r="O404" i="22"/>
  <c r="L402" i="22"/>
  <c r="O402" i="22" s="1"/>
  <c r="L149" i="22"/>
  <c r="O149" i="22" s="1"/>
  <c r="N14" i="22"/>
  <c r="O26" i="22"/>
  <c r="L24" i="22"/>
  <c r="O469" i="22"/>
  <c r="L467" i="22"/>
  <c r="O467" i="22" s="1"/>
  <c r="O317" i="22"/>
  <c r="L315" i="22"/>
  <c r="O315" i="22" s="1"/>
  <c r="P263" i="22"/>
  <c r="K559" i="22"/>
  <c r="I543" i="22"/>
  <c r="K543" i="22" s="1"/>
  <c r="K433" i="22"/>
  <c r="I417" i="22"/>
  <c r="K417" i="22" s="1"/>
  <c r="P121" i="22"/>
  <c r="M119" i="22"/>
  <c r="P119" i="22" s="1"/>
  <c r="M315" i="22"/>
  <c r="P315" i="22" s="1"/>
  <c r="P55" i="22"/>
  <c r="M53" i="22"/>
  <c r="P53" i="22" s="1"/>
  <c r="N20" i="22"/>
  <c r="N18" i="22" s="1"/>
  <c r="K226" i="22"/>
  <c r="L16" i="22"/>
  <c r="O16" i="22" s="1"/>
  <c r="N24" i="22"/>
  <c r="O263" i="22"/>
  <c r="P134" i="18"/>
  <c r="L629" i="19"/>
  <c r="O629" i="19" s="1"/>
  <c r="M149" i="20"/>
  <c r="P149" i="20" s="1"/>
  <c r="L227" i="21"/>
  <c r="O23" i="21"/>
  <c r="O685" i="22"/>
  <c r="N414" i="22"/>
  <c r="I64" i="22"/>
  <c r="K64" i="22" s="1"/>
  <c r="K76" i="22"/>
  <c r="P23" i="22"/>
  <c r="M20" i="22"/>
  <c r="P19" i="22"/>
  <c r="K77" i="22"/>
  <c r="I65" i="22"/>
  <c r="K65" i="22" s="1"/>
  <c r="K143" i="22"/>
  <c r="I131" i="22"/>
  <c r="K131" i="22" s="1"/>
  <c r="P688" i="22"/>
  <c r="O687" i="22"/>
  <c r="O15" i="22"/>
  <c r="N9" i="22"/>
  <c r="N11" i="22"/>
  <c r="P687" i="22"/>
  <c r="M685" i="22"/>
  <c r="P685" i="22" s="1"/>
  <c r="L9" i="22"/>
  <c r="O88" i="21"/>
  <c r="P449" i="22"/>
  <c r="M446" i="22"/>
  <c r="M447" i="22"/>
  <c r="P447" i="22" s="1"/>
  <c r="M33" i="22"/>
  <c r="M13" i="22" s="1"/>
  <c r="P422" i="22"/>
  <c r="P421" i="22"/>
  <c r="M419" i="22"/>
  <c r="O29" i="22"/>
  <c r="K77" i="21"/>
  <c r="K433" i="21"/>
  <c r="N16" i="21"/>
  <c r="N14" i="21" s="1"/>
  <c r="P298" i="21"/>
  <c r="P149" i="21"/>
  <c r="P261" i="21"/>
  <c r="O330" i="18"/>
  <c r="P301" i="21"/>
  <c r="P280" i="21"/>
  <c r="N277" i="21"/>
  <c r="P277" i="21" s="1"/>
  <c r="M470" i="21"/>
  <c r="P470" i="21" s="1"/>
  <c r="M469" i="21"/>
  <c r="O33" i="21"/>
  <c r="L31" i="21"/>
  <c r="O31" i="21" s="1"/>
  <c r="P68" i="21"/>
  <c r="M66" i="21"/>
  <c r="P66" i="21" s="1"/>
  <c r="K364" i="16"/>
  <c r="O167" i="19"/>
  <c r="P121" i="21"/>
  <c r="M119" i="21"/>
  <c r="P119" i="21" s="1"/>
  <c r="O165" i="18"/>
  <c r="N24" i="20"/>
  <c r="O24" i="20" s="1"/>
  <c r="L523" i="21"/>
  <c r="O523" i="21" s="1"/>
  <c r="P300" i="21"/>
  <c r="P263" i="21"/>
  <c r="O90" i="21"/>
  <c r="M402" i="20"/>
  <c r="P402" i="20" s="1"/>
  <c r="P26" i="21"/>
  <c r="M16" i="21"/>
  <c r="M14" i="21" s="1"/>
  <c r="K288" i="21"/>
  <c r="O26" i="21"/>
  <c r="L24" i="21"/>
  <c r="O24" i="21" s="1"/>
  <c r="O55" i="21"/>
  <c r="L53" i="21"/>
  <c r="O53" i="21" s="1"/>
  <c r="P90" i="17"/>
  <c r="P167" i="19"/>
  <c r="P347" i="20"/>
  <c r="N14" i="20"/>
  <c r="O43" i="20"/>
  <c r="N20" i="20"/>
  <c r="N18" i="20" s="1"/>
  <c r="M419" i="21"/>
  <c r="P419" i="21" s="1"/>
  <c r="O56" i="21"/>
  <c r="K143" i="21"/>
  <c r="I131" i="21"/>
  <c r="K131" i="21" s="1"/>
  <c r="P151" i="21"/>
  <c r="P330" i="21"/>
  <c r="L277" i="21"/>
  <c r="O279" i="21"/>
  <c r="I418" i="18"/>
  <c r="K418" i="18" s="1"/>
  <c r="L328" i="18"/>
  <c r="O328" i="18" s="1"/>
  <c r="L786" i="19"/>
  <c r="O786" i="19" s="1"/>
  <c r="L132" i="19"/>
  <c r="O132" i="19" s="1"/>
  <c r="P264" i="19"/>
  <c r="O347" i="20"/>
  <c r="O55" i="19"/>
  <c r="L16" i="20"/>
  <c r="O16" i="20" s="1"/>
  <c r="L149" i="21"/>
  <c r="O149" i="21" s="1"/>
  <c r="O151" i="21"/>
  <c r="P328" i="21"/>
  <c r="O351" i="18"/>
  <c r="O315" i="18"/>
  <c r="P91" i="19"/>
  <c r="M345" i="20"/>
  <c r="P345" i="20" s="1"/>
  <c r="O263" i="20"/>
  <c r="M53" i="20"/>
  <c r="P53" i="20" s="1"/>
  <c r="P261" i="20"/>
  <c r="O91" i="21"/>
  <c r="L21" i="21"/>
  <c r="O21" i="21" s="1"/>
  <c r="L41" i="21"/>
  <c r="O41" i="21" s="1"/>
  <c r="P23" i="21"/>
  <c r="O330" i="21"/>
  <c r="K559" i="17"/>
  <c r="L31" i="17"/>
  <c r="O31" i="17" s="1"/>
  <c r="M402" i="18"/>
  <c r="P402" i="18" s="1"/>
  <c r="P421" i="19"/>
  <c r="O184" i="19"/>
  <c r="P263" i="20"/>
  <c r="O56" i="20"/>
  <c r="O687" i="21"/>
  <c r="L685" i="21"/>
  <c r="O685" i="21" s="1"/>
  <c r="O469" i="21"/>
  <c r="L467" i="21"/>
  <c r="O467" i="21" s="1"/>
  <c r="P660" i="21"/>
  <c r="M657" i="21"/>
  <c r="M658" i="21"/>
  <c r="P658" i="21" s="1"/>
  <c r="O19" i="21"/>
  <c r="M345" i="21"/>
  <c r="P345" i="21" s="1"/>
  <c r="P347" i="21"/>
  <c r="P15" i="21"/>
  <c r="P300" i="16"/>
  <c r="L277" i="19"/>
  <c r="O277" i="19" s="1"/>
  <c r="P53" i="21"/>
  <c r="L345" i="21"/>
  <c r="O345" i="21" s="1"/>
  <c r="L544" i="21"/>
  <c r="O544" i="21" s="1"/>
  <c r="O546" i="21"/>
  <c r="M631" i="21"/>
  <c r="P634" i="21"/>
  <c r="M632" i="21"/>
  <c r="P632" i="21" s="1"/>
  <c r="M33" i="21"/>
  <c r="O12" i="21"/>
  <c r="L9" i="21"/>
  <c r="P9" i="21"/>
  <c r="P59" i="21"/>
  <c r="O261" i="18"/>
  <c r="O421" i="21"/>
  <c r="L419" i="21"/>
  <c r="P264" i="21"/>
  <c r="P21" i="21"/>
  <c r="O404" i="21"/>
  <c r="L402" i="21"/>
  <c r="O402" i="21" s="1"/>
  <c r="P29" i="21"/>
  <c r="N9" i="21"/>
  <c r="O469" i="17"/>
  <c r="O21" i="18"/>
  <c r="M469" i="19"/>
  <c r="M467" i="19" s="1"/>
  <c r="P467" i="19" s="1"/>
  <c r="M315" i="19"/>
  <c r="P315" i="19" s="1"/>
  <c r="J364" i="21"/>
  <c r="K364" i="21" s="1"/>
  <c r="K365" i="21"/>
  <c r="L30" i="17"/>
  <c r="O30" i="17" s="1"/>
  <c r="P55" i="19"/>
  <c r="N21" i="20"/>
  <c r="P21" i="20" s="1"/>
  <c r="M687" i="21"/>
  <c r="M688" i="21"/>
  <c r="P688" i="21" s="1"/>
  <c r="P690" i="21"/>
  <c r="O446" i="21"/>
  <c r="P90" i="16"/>
  <c r="L119" i="17"/>
  <c r="O119" i="17" s="1"/>
  <c r="O43" i="18"/>
  <c r="P167" i="18"/>
  <c r="M119" i="19"/>
  <c r="P119" i="19" s="1"/>
  <c r="N53" i="19"/>
  <c r="P53" i="19" s="1"/>
  <c r="O68" i="19"/>
  <c r="M165" i="19"/>
  <c r="P165" i="19" s="1"/>
  <c r="L444" i="20"/>
  <c r="O444" i="20" s="1"/>
  <c r="K76" i="20"/>
  <c r="O317" i="20"/>
  <c r="L315" i="20"/>
  <c r="O315" i="20" s="1"/>
  <c r="O167" i="18"/>
  <c r="O280" i="18"/>
  <c r="P549" i="19"/>
  <c r="M470" i="19"/>
  <c r="P470" i="19" s="1"/>
  <c r="P88" i="18"/>
  <c r="L227" i="20"/>
  <c r="M119" i="20"/>
  <c r="P119" i="20" s="1"/>
  <c r="P347" i="19"/>
  <c r="O151" i="19"/>
  <c r="O525" i="20"/>
  <c r="L523" i="20"/>
  <c r="O523" i="20" s="1"/>
  <c r="O183" i="17"/>
  <c r="P328" i="20"/>
  <c r="O151" i="18"/>
  <c r="M345" i="19"/>
  <c r="P345" i="19" s="1"/>
  <c r="N149" i="19"/>
  <c r="O149" i="19" s="1"/>
  <c r="P167" i="20"/>
  <c r="K433" i="20"/>
  <c r="I417" i="20"/>
  <c r="K417" i="20" s="1"/>
  <c r="P330" i="20"/>
  <c r="P43" i="16"/>
  <c r="O68" i="17"/>
  <c r="P469" i="18"/>
  <c r="O183" i="18"/>
  <c r="P184" i="18"/>
  <c r="P151" i="19"/>
  <c r="O90" i="19"/>
  <c r="M16" i="19"/>
  <c r="M14" i="19" s="1"/>
  <c r="O91" i="19"/>
  <c r="O330" i="19"/>
  <c r="L298" i="20"/>
  <c r="O298" i="20" s="1"/>
  <c r="M132" i="20"/>
  <c r="P132" i="20" s="1"/>
  <c r="O167" i="20"/>
  <c r="O36" i="20"/>
  <c r="L34" i="20"/>
  <c r="O34" i="20" s="1"/>
  <c r="M422" i="20"/>
  <c r="P422" i="20" s="1"/>
  <c r="P424" i="20"/>
  <c r="M421" i="20"/>
  <c r="M419" i="20" s="1"/>
  <c r="P419" i="20" s="1"/>
  <c r="L526" i="11"/>
  <c r="O526" i="11" s="1"/>
  <c r="M467" i="17"/>
  <c r="P467" i="17" s="1"/>
  <c r="L544" i="17"/>
  <c r="O544" i="17" s="1"/>
  <c r="O347" i="18"/>
  <c r="L389" i="19"/>
  <c r="O389" i="19" s="1"/>
  <c r="M402" i="19"/>
  <c r="P402" i="19" s="1"/>
  <c r="P88" i="19"/>
  <c r="L30" i="19"/>
  <c r="O30" i="19" s="1"/>
  <c r="O687" i="20"/>
  <c r="M389" i="20"/>
  <c r="P389" i="20" s="1"/>
  <c r="O631" i="20"/>
  <c r="L629" i="20"/>
  <c r="O629" i="20" s="1"/>
  <c r="O68" i="20"/>
  <c r="L66" i="20"/>
  <c r="O66" i="20" s="1"/>
  <c r="P347" i="18"/>
  <c r="O41" i="18"/>
  <c r="L34" i="19"/>
  <c r="O34" i="19" s="1"/>
  <c r="M298" i="20"/>
  <c r="P298" i="20" s="1"/>
  <c r="P300" i="20"/>
  <c r="O43" i="16"/>
  <c r="P345" i="18"/>
  <c r="M24" i="18"/>
  <c r="P26" i="18"/>
  <c r="L16" i="18"/>
  <c r="L14" i="18" s="1"/>
  <c r="P348" i="19"/>
  <c r="L419" i="19"/>
  <c r="O419" i="19" s="1"/>
  <c r="L119" i="19"/>
  <c r="O119" i="19" s="1"/>
  <c r="K374" i="19"/>
  <c r="M277" i="20"/>
  <c r="P277" i="20" s="1"/>
  <c r="P165" i="20"/>
  <c r="O33" i="20"/>
  <c r="L31" i="20"/>
  <c r="O31" i="20" s="1"/>
  <c r="L30" i="20"/>
  <c r="O30" i="20" s="1"/>
  <c r="K433" i="18"/>
  <c r="O631" i="18"/>
  <c r="K364" i="18"/>
  <c r="O183" i="19"/>
  <c r="P168" i="19"/>
  <c r="K364" i="19"/>
  <c r="O404" i="20"/>
  <c r="L402" i="20"/>
  <c r="O402" i="20" s="1"/>
  <c r="P23" i="20"/>
  <c r="M20" i="20"/>
  <c r="P90" i="20"/>
  <c r="L181" i="20"/>
  <c r="O183" i="20"/>
  <c r="P19" i="20"/>
  <c r="M66" i="20"/>
  <c r="P66" i="20" s="1"/>
  <c r="N88" i="20"/>
  <c r="P88" i="20" s="1"/>
  <c r="L261" i="20"/>
  <c r="O261" i="20" s="1"/>
  <c r="O15" i="20"/>
  <c r="K237" i="20"/>
  <c r="I226" i="20"/>
  <c r="O23" i="20"/>
  <c r="L20" i="20"/>
  <c r="L13" i="20"/>
  <c r="L21" i="20"/>
  <c r="O469" i="19"/>
  <c r="L467" i="19"/>
  <c r="O467" i="19" s="1"/>
  <c r="P119" i="18"/>
  <c r="O546" i="20"/>
  <c r="L544" i="20"/>
  <c r="N419" i="20"/>
  <c r="L9" i="20"/>
  <c r="P12" i="20"/>
  <c r="M9" i="20"/>
  <c r="O41" i="20"/>
  <c r="P68" i="18"/>
  <c r="O55" i="18"/>
  <c r="P43" i="18"/>
  <c r="O26" i="19"/>
  <c r="L16" i="19"/>
  <c r="L14" i="19" s="1"/>
  <c r="P545" i="20"/>
  <c r="O330" i="20"/>
  <c r="L328" i="20"/>
  <c r="O328" i="20" s="1"/>
  <c r="O421" i="20"/>
  <c r="P26" i="20"/>
  <c r="M16" i="20"/>
  <c r="M24" i="20"/>
  <c r="M470" i="17"/>
  <c r="P470" i="17" s="1"/>
  <c r="M422" i="19"/>
  <c r="P422" i="19" s="1"/>
  <c r="M261" i="19"/>
  <c r="P261" i="19" s="1"/>
  <c r="P549" i="20"/>
  <c r="M546" i="20"/>
  <c r="P546" i="20" s="1"/>
  <c r="M547" i="20"/>
  <c r="P547" i="20" s="1"/>
  <c r="M33" i="20"/>
  <c r="K559" i="20"/>
  <c r="I543" i="20"/>
  <c r="K543" i="20" s="1"/>
  <c r="N181" i="20"/>
  <c r="P181" i="20" s="1"/>
  <c r="L345" i="20"/>
  <c r="O345" i="20" s="1"/>
  <c r="N9" i="20"/>
  <c r="N11" i="20"/>
  <c r="P55" i="17"/>
  <c r="P168" i="18"/>
  <c r="K417" i="18"/>
  <c r="P43" i="19"/>
  <c r="O347" i="19"/>
  <c r="P660" i="20"/>
  <c r="M657" i="20"/>
  <c r="M658" i="20"/>
  <c r="P658" i="20" s="1"/>
  <c r="O29" i="20"/>
  <c r="M41" i="20"/>
  <c r="O165" i="20"/>
  <c r="O347" i="17"/>
  <c r="K174" i="18"/>
  <c r="K785" i="18"/>
  <c r="P55" i="18"/>
  <c r="L345" i="19"/>
  <c r="O345" i="19" s="1"/>
  <c r="P424" i="19"/>
  <c r="P68" i="19"/>
  <c r="M66" i="19"/>
  <c r="P66" i="19" s="1"/>
  <c r="O263" i="17"/>
  <c r="P345" i="17"/>
  <c r="N181" i="17"/>
  <c r="P181" i="17" s="1"/>
  <c r="P121" i="18"/>
  <c r="P183" i="18"/>
  <c r="M328" i="19"/>
  <c r="P328" i="19" s="1"/>
  <c r="L165" i="19"/>
  <c r="O165" i="19" s="1"/>
  <c r="L315" i="19"/>
  <c r="O315" i="19" s="1"/>
  <c r="O317" i="19"/>
  <c r="P88" i="17"/>
  <c r="O167" i="17"/>
  <c r="M632" i="19"/>
  <c r="P632" i="19" s="1"/>
  <c r="M631" i="19"/>
  <c r="P330" i="16"/>
  <c r="M688" i="19"/>
  <c r="P688" i="19" s="1"/>
  <c r="L181" i="19"/>
  <c r="O181" i="19" s="1"/>
  <c r="P90" i="19"/>
  <c r="N13" i="19"/>
  <c r="N11" i="19" s="1"/>
  <c r="N21" i="19"/>
  <c r="P21" i="19" s="1"/>
  <c r="L53" i="18"/>
  <c r="M687" i="19"/>
  <c r="P687" i="19" s="1"/>
  <c r="P134" i="19"/>
  <c r="M132" i="19"/>
  <c r="P132" i="19" s="1"/>
  <c r="P279" i="19"/>
  <c r="M277" i="19"/>
  <c r="P277" i="19" s="1"/>
  <c r="P263" i="17"/>
  <c r="N53" i="18"/>
  <c r="O687" i="19"/>
  <c r="L685" i="19"/>
  <c r="O685" i="19" s="1"/>
  <c r="O9" i="19"/>
  <c r="N66" i="17"/>
  <c r="O66" i="17" s="1"/>
  <c r="K77" i="17"/>
  <c r="K537" i="18"/>
  <c r="O90" i="18"/>
  <c r="P90" i="18"/>
  <c r="O404" i="18"/>
  <c r="L523" i="19"/>
  <c r="O523" i="19" s="1"/>
  <c r="P660" i="19"/>
  <c r="M657" i="19"/>
  <c r="M658" i="19"/>
  <c r="P658" i="19" s="1"/>
  <c r="P15" i="19"/>
  <c r="M181" i="19"/>
  <c r="P181" i="19" s="1"/>
  <c r="P183" i="19"/>
  <c r="L41" i="19"/>
  <c r="O43" i="19"/>
  <c r="P26" i="19"/>
  <c r="P449" i="19"/>
  <c r="M446" i="19"/>
  <c r="M447" i="19"/>
  <c r="P447" i="19" s="1"/>
  <c r="M33" i="19"/>
  <c r="M13" i="19" s="1"/>
  <c r="P419" i="19"/>
  <c r="P9" i="19"/>
  <c r="K77" i="19"/>
  <c r="I65" i="19"/>
  <c r="K65" i="19" s="1"/>
  <c r="P331" i="17"/>
  <c r="O657" i="19"/>
  <c r="L655" i="19"/>
  <c r="O655" i="19" s="1"/>
  <c r="O29" i="19"/>
  <c r="L227" i="19"/>
  <c r="O249" i="19"/>
  <c r="N88" i="16"/>
  <c r="P88" i="16" s="1"/>
  <c r="K433" i="19"/>
  <c r="J417" i="19"/>
  <c r="K417" i="19" s="1"/>
  <c r="L88" i="19"/>
  <c r="O88" i="19" s="1"/>
  <c r="P23" i="19"/>
  <c r="M20" i="19"/>
  <c r="O23" i="19"/>
  <c r="L20" i="19"/>
  <c r="L13" i="19"/>
  <c r="L21" i="19"/>
  <c r="K364" i="17"/>
  <c r="O263" i="18"/>
  <c r="P545" i="19"/>
  <c r="M544" i="19"/>
  <c r="P544" i="19" s="1"/>
  <c r="I418" i="19"/>
  <c r="K418" i="19" s="1"/>
  <c r="K434" i="19"/>
  <c r="N41" i="19"/>
  <c r="P300" i="19"/>
  <c r="N298" i="19"/>
  <c r="K76" i="19"/>
  <c r="I64" i="19"/>
  <c r="K64" i="19" s="1"/>
  <c r="P152" i="19"/>
  <c r="O152" i="19"/>
  <c r="O300" i="19"/>
  <c r="I226" i="19"/>
  <c r="K237" i="19"/>
  <c r="P347" i="17"/>
  <c r="O90" i="17"/>
  <c r="O44" i="18"/>
  <c r="P29" i="19"/>
  <c r="O15" i="19"/>
  <c r="N9" i="19"/>
  <c r="N16" i="19"/>
  <c r="N24" i="19"/>
  <c r="O24" i="19" s="1"/>
  <c r="N20" i="19"/>
  <c r="N18" i="19" s="1"/>
  <c r="N24" i="17"/>
  <c r="P24" i="17" s="1"/>
  <c r="L345" i="18"/>
  <c r="O345" i="18" s="1"/>
  <c r="L31" i="18"/>
  <c r="O31" i="18" s="1"/>
  <c r="O33" i="18"/>
  <c r="L389" i="18"/>
  <c r="O389" i="18" s="1"/>
  <c r="L34" i="18"/>
  <c r="O34" i="18" s="1"/>
  <c r="L419" i="18"/>
  <c r="O419" i="18" s="1"/>
  <c r="P328" i="16"/>
  <c r="L786" i="17"/>
  <c r="O786" i="17" s="1"/>
  <c r="L345" i="17"/>
  <c r="O345" i="17" s="1"/>
  <c r="P261" i="17"/>
  <c r="P56" i="17"/>
  <c r="M315" i="17"/>
  <c r="P315" i="17" s="1"/>
  <c r="O470" i="18"/>
  <c r="O330" i="17"/>
  <c r="O26" i="18"/>
  <c r="L655" i="18"/>
  <c r="O655" i="18" s="1"/>
  <c r="O657" i="18"/>
  <c r="M389" i="16"/>
  <c r="P389" i="16" s="1"/>
  <c r="L544" i="18"/>
  <c r="O544" i="18" s="1"/>
  <c r="P66" i="18"/>
  <c r="L165" i="17"/>
  <c r="O165" i="17" s="1"/>
  <c r="N328" i="17"/>
  <c r="O328" i="17" s="1"/>
  <c r="P330" i="17"/>
  <c r="L24" i="18"/>
  <c r="O317" i="18"/>
  <c r="O69" i="18"/>
  <c r="L444" i="18"/>
  <c r="O444" i="18" s="1"/>
  <c r="O446" i="18"/>
  <c r="L419" i="17"/>
  <c r="O419" i="17" s="1"/>
  <c r="O788" i="18"/>
  <c r="P317" i="18"/>
  <c r="M165" i="18"/>
  <c r="P165" i="18" s="1"/>
  <c r="L523" i="18"/>
  <c r="O523" i="18" s="1"/>
  <c r="O525" i="18"/>
  <c r="L298" i="18"/>
  <c r="O298" i="18" s="1"/>
  <c r="O53" i="16"/>
  <c r="M389" i="18"/>
  <c r="P389" i="18" s="1"/>
  <c r="P391" i="18"/>
  <c r="O36" i="17"/>
  <c r="N10" i="17"/>
  <c r="P315" i="18"/>
  <c r="P280" i="18"/>
  <c r="O300" i="16"/>
  <c r="M547" i="18"/>
  <c r="P547" i="18" s="1"/>
  <c r="M546" i="18"/>
  <c r="P546" i="18" s="1"/>
  <c r="P549" i="18"/>
  <c r="O330" i="16"/>
  <c r="P56" i="16"/>
  <c r="N149" i="16"/>
  <c r="M132" i="17"/>
  <c r="P132" i="17" s="1"/>
  <c r="O469" i="18"/>
  <c r="P791" i="18"/>
  <c r="M788" i="18"/>
  <c r="N414" i="18"/>
  <c r="P43" i="17"/>
  <c r="O687" i="18"/>
  <c r="L685" i="18"/>
  <c r="K522" i="18"/>
  <c r="P330" i="18"/>
  <c r="M328" i="18"/>
  <c r="P328" i="18" s="1"/>
  <c r="P525" i="18"/>
  <c r="M523" i="18"/>
  <c r="P523" i="18" s="1"/>
  <c r="L132" i="18"/>
  <c r="O132" i="18" s="1"/>
  <c r="O68" i="18"/>
  <c r="L66" i="18"/>
  <c r="M298" i="18"/>
  <c r="P298" i="18" s="1"/>
  <c r="P300" i="18"/>
  <c r="L181" i="18"/>
  <c r="O181" i="18" s="1"/>
  <c r="P41" i="18"/>
  <c r="K77" i="18"/>
  <c r="I65" i="18"/>
  <c r="K65" i="18" s="1"/>
  <c r="N16" i="18"/>
  <c r="N14" i="18" s="1"/>
  <c r="N24" i="18"/>
  <c r="P23" i="18"/>
  <c r="M21" i="18"/>
  <c r="P21" i="18" s="1"/>
  <c r="M20" i="18"/>
  <c r="K701" i="10"/>
  <c r="L786" i="16"/>
  <c r="O786" i="16" s="1"/>
  <c r="M298" i="16"/>
  <c r="P298" i="16" s="1"/>
  <c r="L655" i="16"/>
  <c r="O655" i="16" s="1"/>
  <c r="O43" i="17"/>
  <c r="P657" i="18"/>
  <c r="M655" i="18"/>
  <c r="P655" i="18" s="1"/>
  <c r="I131" i="18"/>
  <c r="K131" i="18" s="1"/>
  <c r="K143" i="18"/>
  <c r="P19" i="18"/>
  <c r="N20" i="18"/>
  <c r="N18" i="18" s="1"/>
  <c r="N13" i="18"/>
  <c r="N11" i="18" s="1"/>
  <c r="M261" i="18"/>
  <c r="P261" i="18" s="1"/>
  <c r="P263" i="18"/>
  <c r="O121" i="18"/>
  <c r="L119" i="18"/>
  <c r="O119" i="18" s="1"/>
  <c r="P279" i="18"/>
  <c r="N277" i="18"/>
  <c r="O279" i="18"/>
  <c r="N9" i="18"/>
  <c r="P279" i="17"/>
  <c r="P472" i="17"/>
  <c r="N21" i="17"/>
  <c r="K288" i="17"/>
  <c r="I64" i="18"/>
  <c r="K64" i="18" s="1"/>
  <c r="K76" i="18"/>
  <c r="O15" i="18"/>
  <c r="K288" i="16"/>
  <c r="L31" i="16"/>
  <c r="O31" i="16" s="1"/>
  <c r="M132" i="16"/>
  <c r="P132" i="16" s="1"/>
  <c r="M544" i="17"/>
  <c r="P544" i="17" s="1"/>
  <c r="O149" i="17"/>
  <c r="P545" i="18"/>
  <c r="O23" i="18"/>
  <c r="L13" i="18"/>
  <c r="L11" i="18" s="1"/>
  <c r="L20" i="18"/>
  <c r="O12" i="18"/>
  <c r="L9" i="18"/>
  <c r="L88" i="18"/>
  <c r="O88" i="18" s="1"/>
  <c r="M14" i="18"/>
  <c r="L28" i="18"/>
  <c r="O28" i="18" s="1"/>
  <c r="O29" i="18"/>
  <c r="L16" i="17"/>
  <c r="O16" i="17" s="1"/>
  <c r="M421" i="18"/>
  <c r="M422" i="18"/>
  <c r="P422" i="18" s="1"/>
  <c r="P424" i="18"/>
  <c r="M33" i="18"/>
  <c r="P467" i="18"/>
  <c r="P634" i="18"/>
  <c r="M631" i="18"/>
  <c r="M632" i="18"/>
  <c r="P632" i="18" s="1"/>
  <c r="L227" i="18"/>
  <c r="O238" i="18"/>
  <c r="I226" i="18"/>
  <c r="K237" i="18"/>
  <c r="M149" i="18"/>
  <c r="P149" i="18" s="1"/>
  <c r="P151" i="18"/>
  <c r="L132" i="17"/>
  <c r="O132" i="17" s="1"/>
  <c r="O151" i="16"/>
  <c r="O56" i="16"/>
  <c r="O152" i="17"/>
  <c r="P631" i="16"/>
  <c r="L315" i="16"/>
  <c r="O315" i="16" s="1"/>
  <c r="P55" i="16"/>
  <c r="P181" i="16"/>
  <c r="O165" i="16"/>
  <c r="P634" i="16"/>
  <c r="M41" i="16"/>
  <c r="P41" i="16" s="1"/>
  <c r="I64" i="16"/>
  <c r="K64" i="16" s="1"/>
  <c r="N20" i="16"/>
  <c r="N18" i="16" s="1"/>
  <c r="O55" i="16"/>
  <c r="O167" i="16"/>
  <c r="L389" i="17"/>
  <c r="O389" i="17" s="1"/>
  <c r="P165" i="17"/>
  <c r="N53" i="17"/>
  <c r="O53" i="17" s="1"/>
  <c r="L402" i="17"/>
  <c r="O402" i="17" s="1"/>
  <c r="O404" i="17"/>
  <c r="N21" i="16"/>
  <c r="O26" i="17"/>
  <c r="P68" i="17"/>
  <c r="M632" i="16"/>
  <c r="P632" i="16" s="1"/>
  <c r="I164" i="16"/>
  <c r="K164" i="16" s="1"/>
  <c r="P167" i="17"/>
  <c r="O88" i="17"/>
  <c r="O687" i="17"/>
  <c r="L685" i="17"/>
  <c r="O685" i="17" s="1"/>
  <c r="L629" i="17"/>
  <c r="O629" i="17" s="1"/>
  <c r="K143" i="17"/>
  <c r="I131" i="17"/>
  <c r="K131" i="17" s="1"/>
  <c r="N20" i="17"/>
  <c r="N18" i="17" s="1"/>
  <c r="P91" i="17"/>
  <c r="M632" i="17"/>
  <c r="P632" i="17" s="1"/>
  <c r="M631" i="17"/>
  <c r="K76" i="17"/>
  <c r="I64" i="17"/>
  <c r="K64" i="17" s="1"/>
  <c r="P634" i="17"/>
  <c r="M328" i="17"/>
  <c r="I226" i="17"/>
  <c r="K226" i="17" s="1"/>
  <c r="P421" i="17"/>
  <c r="M419" i="17"/>
  <c r="P419" i="17" s="1"/>
  <c r="O55" i="17"/>
  <c r="L685" i="16"/>
  <c r="O685" i="16" s="1"/>
  <c r="P347" i="16"/>
  <c r="K654" i="17"/>
  <c r="O525" i="17"/>
  <c r="L523" i="17"/>
  <c r="O523" i="17" s="1"/>
  <c r="P280" i="17"/>
  <c r="O280" i="17"/>
  <c r="P391" i="17"/>
  <c r="M389" i="17"/>
  <c r="P389" i="17" s="1"/>
  <c r="N277" i="17"/>
  <c r="P277" i="17" s="1"/>
  <c r="N11" i="17"/>
  <c r="N9" i="17"/>
  <c r="P29" i="17"/>
  <c r="M687" i="17"/>
  <c r="M688" i="17"/>
  <c r="P688" i="17" s="1"/>
  <c r="P690" i="17"/>
  <c r="O300" i="17"/>
  <c r="N298" i="17"/>
  <c r="O298" i="17" s="1"/>
  <c r="P41" i="17"/>
  <c r="O23" i="17"/>
  <c r="L21" i="17"/>
  <c r="L20" i="17"/>
  <c r="L13" i="17"/>
  <c r="L227" i="16"/>
  <c r="L444" i="17"/>
  <c r="O444" i="17" s="1"/>
  <c r="O446" i="17"/>
  <c r="I417" i="17"/>
  <c r="K417" i="17" s="1"/>
  <c r="K433" i="17"/>
  <c r="O41" i="17"/>
  <c r="P300" i="17"/>
  <c r="O29" i="17"/>
  <c r="L30" i="16"/>
  <c r="O30" i="16" s="1"/>
  <c r="P167" i="16"/>
  <c r="M402" i="17"/>
  <c r="P402" i="17" s="1"/>
  <c r="O317" i="17"/>
  <c r="L315" i="17"/>
  <c r="O315" i="17" s="1"/>
  <c r="O261" i="17"/>
  <c r="O279" i="17"/>
  <c r="M21" i="17"/>
  <c r="M20" i="17"/>
  <c r="P23" i="17"/>
  <c r="L16" i="16"/>
  <c r="P19" i="17"/>
  <c r="P660" i="17"/>
  <c r="M657" i="17"/>
  <c r="M658" i="17"/>
  <c r="P658" i="17" s="1"/>
  <c r="M33" i="17"/>
  <c r="K174" i="17"/>
  <c r="I164" i="17"/>
  <c r="K164" i="17" s="1"/>
  <c r="L227" i="17"/>
  <c r="O238" i="17"/>
  <c r="O9" i="17"/>
  <c r="O15" i="17"/>
  <c r="P26" i="17"/>
  <c r="M16" i="17"/>
  <c r="M149" i="17"/>
  <c r="P149" i="17" s="1"/>
  <c r="L345" i="16"/>
  <c r="O345" i="16" s="1"/>
  <c r="L544" i="16"/>
  <c r="O544" i="16" s="1"/>
  <c r="O263" i="16"/>
  <c r="K559" i="16"/>
  <c r="I543" i="16"/>
  <c r="K543" i="16" s="1"/>
  <c r="P317" i="16"/>
  <c r="M315" i="16"/>
  <c r="P315" i="16" s="1"/>
  <c r="L149" i="16"/>
  <c r="O261" i="16"/>
  <c r="L444" i="16"/>
  <c r="O444" i="16" s="1"/>
  <c r="L629" i="16"/>
  <c r="O629" i="16" s="1"/>
  <c r="K417" i="16"/>
  <c r="P23" i="16"/>
  <c r="M21" i="16"/>
  <c r="L13" i="16"/>
  <c r="O13" i="16" s="1"/>
  <c r="L20" i="16"/>
  <c r="O90" i="16"/>
  <c r="L88" i="16"/>
  <c r="L328" i="16"/>
  <c r="O328" i="16" s="1"/>
  <c r="O298" i="16"/>
  <c r="M165" i="16"/>
  <c r="P165" i="16" s="1"/>
  <c r="L66" i="16"/>
  <c r="O66" i="16" s="1"/>
  <c r="O23" i="16"/>
  <c r="L21" i="16"/>
  <c r="I418" i="16"/>
  <c r="K418" i="16" s="1"/>
  <c r="K434" i="16"/>
  <c r="O183" i="16"/>
  <c r="O168" i="16"/>
  <c r="O26" i="16"/>
  <c r="L523" i="16"/>
  <c r="O523" i="16" s="1"/>
  <c r="O279" i="16"/>
  <c r="P53" i="16"/>
  <c r="K433" i="16"/>
  <c r="O277" i="16"/>
  <c r="O134" i="16"/>
  <c r="M66" i="16"/>
  <c r="P66" i="16" s="1"/>
  <c r="P277" i="16"/>
  <c r="L34" i="16"/>
  <c r="O34" i="16" s="1"/>
  <c r="N16" i="16"/>
  <c r="N14" i="16" s="1"/>
  <c r="N24" i="16"/>
  <c r="O24" i="16" s="1"/>
  <c r="O181" i="16"/>
  <c r="P183" i="16"/>
  <c r="L119" i="16"/>
  <c r="O119" i="16" s="1"/>
  <c r="P279" i="16"/>
  <c r="M547" i="16"/>
  <c r="P547" i="16" s="1"/>
  <c r="M546" i="16"/>
  <c r="P549" i="16"/>
  <c r="P424" i="16"/>
  <c r="M422" i="16"/>
  <c r="P422" i="16" s="1"/>
  <c r="M421" i="16"/>
  <c r="M33" i="16"/>
  <c r="P121" i="16"/>
  <c r="M119" i="16"/>
  <c r="P119" i="16" s="1"/>
  <c r="O404" i="16"/>
  <c r="L402" i="16"/>
  <c r="O402" i="16" s="1"/>
  <c r="L419" i="16"/>
  <c r="P26" i="16"/>
  <c r="M16" i="16"/>
  <c r="M469" i="16"/>
  <c r="P472" i="16"/>
  <c r="M470" i="16"/>
  <c r="P470" i="16" s="1"/>
  <c r="P29" i="16"/>
  <c r="N9" i="16"/>
  <c r="N11" i="16"/>
  <c r="O12" i="16"/>
  <c r="L9" i="16"/>
  <c r="I226" i="16"/>
  <c r="K237" i="16"/>
  <c r="P15" i="16"/>
  <c r="M9" i="16"/>
  <c r="I131" i="16"/>
  <c r="K131" i="16" s="1"/>
  <c r="K143" i="16"/>
  <c r="M402" i="16"/>
  <c r="P402" i="16" s="1"/>
  <c r="L389" i="16"/>
  <c r="O389" i="16" s="1"/>
  <c r="M261" i="16"/>
  <c r="P261" i="16" s="1"/>
  <c r="P263" i="16"/>
  <c r="I65" i="16"/>
  <c r="K65" i="16" s="1"/>
  <c r="K77" i="16"/>
  <c r="O41" i="16"/>
  <c r="M20" i="16"/>
  <c r="M24" i="16"/>
  <c r="O19" i="16"/>
  <c r="L533" i="6"/>
  <c r="O533" i="6" s="1"/>
  <c r="L477" i="7"/>
  <c r="O477" i="7" s="1"/>
  <c r="L639" i="6"/>
  <c r="O639" i="6" s="1"/>
  <c r="L454" i="13"/>
  <c r="O454" i="13" s="1"/>
  <c r="L789" i="9"/>
  <c r="O789" i="9" s="1"/>
  <c r="L555" i="11"/>
  <c r="O555" i="11" s="1"/>
  <c r="L533" i="10"/>
  <c r="O533" i="10" s="1"/>
  <c r="L454" i="10"/>
  <c r="O454" i="10" s="1"/>
  <c r="L546" i="13"/>
  <c r="O546" i="13" s="1"/>
  <c r="L658" i="9"/>
  <c r="O658" i="9" s="1"/>
  <c r="O59" i="14"/>
  <c r="O127" i="15"/>
  <c r="K822" i="15"/>
  <c r="K828" i="15"/>
  <c r="P348" i="15"/>
  <c r="J364" i="15"/>
  <c r="J721" i="14"/>
  <c r="K721" i="14" s="1"/>
  <c r="K824" i="14"/>
  <c r="K823" i="15"/>
  <c r="M90" i="15"/>
  <c r="M88" i="15" s="1"/>
  <c r="L122" i="15"/>
  <c r="O122" i="15" s="1"/>
  <c r="I654" i="15"/>
  <c r="K654" i="15" s="1"/>
  <c r="J721" i="15"/>
  <c r="P44" i="15"/>
  <c r="I143" i="15"/>
  <c r="K143" i="15" s="1"/>
  <c r="I248" i="15"/>
  <c r="K248" i="15" s="1"/>
  <c r="K826" i="14"/>
  <c r="K649" i="15"/>
  <c r="L533" i="8"/>
  <c r="O533" i="8" s="1"/>
  <c r="M134" i="15"/>
  <c r="P134" i="15" s="1"/>
  <c r="M138" i="15"/>
  <c r="P138" i="15" s="1"/>
  <c r="P56" i="15"/>
  <c r="N279" i="15"/>
  <c r="N277" i="15" s="1"/>
  <c r="K537" i="15"/>
  <c r="I364" i="15"/>
  <c r="M94" i="15"/>
  <c r="P94" i="15" s="1"/>
  <c r="L43" i="15"/>
  <c r="L41" i="15" s="1"/>
  <c r="M55" i="15"/>
  <c r="M53" i="15" s="1"/>
  <c r="I276" i="15"/>
  <c r="K276" i="15" s="1"/>
  <c r="K100" i="15"/>
  <c r="I297" i="15"/>
  <c r="K297" i="15" s="1"/>
  <c r="L469" i="15"/>
  <c r="L467" i="15" s="1"/>
  <c r="O467" i="15" s="1"/>
  <c r="P333" i="15"/>
  <c r="K370" i="15"/>
  <c r="O154" i="14"/>
  <c r="L198" i="15"/>
  <c r="O198" i="15" s="1"/>
  <c r="I233" i="15"/>
  <c r="K233" i="15" s="1"/>
  <c r="I237" i="15"/>
  <c r="K237" i="15" s="1"/>
  <c r="O266" i="15"/>
  <c r="P152" i="14"/>
  <c r="N90" i="15"/>
  <c r="N88" i="15" s="1"/>
  <c r="N167" i="15"/>
  <c r="N165" i="15" s="1"/>
  <c r="M263" i="15"/>
  <c r="M261" i="15" s="1"/>
  <c r="M317" i="15"/>
  <c r="P317" i="15" s="1"/>
  <c r="N330" i="15"/>
  <c r="N328" i="15" s="1"/>
  <c r="M330" i="14"/>
  <c r="M328" i="14" s="1"/>
  <c r="K176" i="15"/>
  <c r="L229" i="15"/>
  <c r="N317" i="15"/>
  <c r="N315" i="15" s="1"/>
  <c r="L230" i="13"/>
  <c r="N317" i="13"/>
  <c r="N315" i="13" s="1"/>
  <c r="L230" i="15"/>
  <c r="I314" i="15"/>
  <c r="K314" i="15" s="1"/>
  <c r="L429" i="15"/>
  <c r="O429" i="15" s="1"/>
  <c r="M449" i="15"/>
  <c r="M447" i="15" s="1"/>
  <c r="P447" i="15" s="1"/>
  <c r="L167" i="15"/>
  <c r="L165" i="15" s="1"/>
  <c r="L392" i="15"/>
  <c r="O392" i="15" s="1"/>
  <c r="I434" i="15"/>
  <c r="K434" i="15" s="1"/>
  <c r="L447" i="15"/>
  <c r="O447" i="15" s="1"/>
  <c r="L525" i="15"/>
  <c r="L523" i="15" s="1"/>
  <c r="O523" i="15" s="1"/>
  <c r="K145" i="14"/>
  <c r="L318" i="14"/>
  <c r="O318" i="14" s="1"/>
  <c r="L55" i="15"/>
  <c r="L53" i="15" s="1"/>
  <c r="O154" i="15"/>
  <c r="O186" i="15"/>
  <c r="O189" i="15"/>
  <c r="K215" i="15"/>
  <c r="K379" i="15"/>
  <c r="I164" i="15"/>
  <c r="K164" i="15" s="1"/>
  <c r="K174" i="15"/>
  <c r="M660" i="14"/>
  <c r="P660" i="14" s="1"/>
  <c r="L300" i="15"/>
  <c r="L298" i="15" s="1"/>
  <c r="L391" i="15"/>
  <c r="O391" i="15" s="1"/>
  <c r="O479" i="15"/>
  <c r="M121" i="13"/>
  <c r="P121" i="13" s="1"/>
  <c r="L238" i="14"/>
  <c r="O238" i="14" s="1"/>
  <c r="K378" i="14"/>
  <c r="N391" i="14"/>
  <c r="N389" i="14" s="1"/>
  <c r="K98" i="15"/>
  <c r="J143" i="15"/>
  <c r="J131" i="15" s="1"/>
  <c r="M152" i="15"/>
  <c r="P152" i="15" s="1"/>
  <c r="N183" i="15"/>
  <c r="N181" i="15" s="1"/>
  <c r="I260" i="15"/>
  <c r="K260" i="15" s="1"/>
  <c r="M280" i="15"/>
  <c r="P280" i="15" s="1"/>
  <c r="M300" i="15"/>
  <c r="M298" i="15" s="1"/>
  <c r="L317" i="15"/>
  <c r="O317" i="15" s="1"/>
  <c r="L330" i="15"/>
  <c r="O330" i="15" s="1"/>
  <c r="P353" i="15"/>
  <c r="K359" i="15"/>
  <c r="K362" i="15"/>
  <c r="L395" i="15"/>
  <c r="O395" i="15" s="1"/>
  <c r="N404" i="15"/>
  <c r="N402" i="15" s="1"/>
  <c r="M408" i="15"/>
  <c r="P408" i="15" s="1"/>
  <c r="J722" i="15"/>
  <c r="L404" i="12"/>
  <c r="O404" i="12" s="1"/>
  <c r="M68" i="13"/>
  <c r="M66" i="13" s="1"/>
  <c r="L151" i="15"/>
  <c r="M334" i="12"/>
  <c r="P334" i="12" s="1"/>
  <c r="P154" i="14"/>
  <c r="L229" i="14"/>
  <c r="L36" i="14"/>
  <c r="O36" i="14" s="1"/>
  <c r="M43" i="15"/>
  <c r="M41" i="15" s="1"/>
  <c r="I77" i="15"/>
  <c r="K77" i="15" s="1"/>
  <c r="M155" i="15"/>
  <c r="P155" i="15" s="1"/>
  <c r="I190" i="15"/>
  <c r="K190" i="15" s="1"/>
  <c r="L263" i="15"/>
  <c r="L261" i="15" s="1"/>
  <c r="O306" i="15"/>
  <c r="O320" i="15"/>
  <c r="M395" i="15"/>
  <c r="P395" i="15" s="1"/>
  <c r="K381" i="15"/>
  <c r="M404" i="15"/>
  <c r="L283" i="14"/>
  <c r="O283" i="14" s="1"/>
  <c r="L59" i="15"/>
  <c r="O59" i="15" s="1"/>
  <c r="M68" i="15"/>
  <c r="P68" i="15" s="1"/>
  <c r="L209" i="15"/>
  <c r="O209" i="15" s="1"/>
  <c r="I216" i="15"/>
  <c r="K216" i="15" s="1"/>
  <c r="L264" i="15"/>
  <c r="O264" i="15" s="1"/>
  <c r="L267" i="15"/>
  <c r="O267" i="15" s="1"/>
  <c r="N300" i="15"/>
  <c r="N298" i="15" s="1"/>
  <c r="P306" i="15"/>
  <c r="O323" i="15"/>
  <c r="M330" i="15"/>
  <c r="K385" i="15"/>
  <c r="L446" i="15"/>
  <c r="O446" i="15" s="1"/>
  <c r="J537" i="15"/>
  <c r="J522" i="15" s="1"/>
  <c r="K647" i="15"/>
  <c r="L657" i="15"/>
  <c r="O657" i="15" s="1"/>
  <c r="M187" i="14"/>
  <c r="P187" i="14" s="1"/>
  <c r="K362" i="14"/>
  <c r="K385" i="14"/>
  <c r="I433" i="14"/>
  <c r="I417" i="14" s="1"/>
  <c r="M69" i="15"/>
  <c r="P69" i="15" s="1"/>
  <c r="I76" i="15"/>
  <c r="K76" i="15" s="1"/>
  <c r="P93" i="15"/>
  <c r="M122" i="15"/>
  <c r="P122" i="15" s="1"/>
  <c r="P269" i="15"/>
  <c r="M334" i="15"/>
  <c r="P334" i="15" s="1"/>
  <c r="M26" i="15"/>
  <c r="L33" i="15"/>
  <c r="O33" i="15" s="1"/>
  <c r="K79" i="15"/>
  <c r="I112" i="15"/>
  <c r="K112" i="15" s="1"/>
  <c r="N280" i="15"/>
  <c r="K288" i="15"/>
  <c r="M347" i="15"/>
  <c r="M345" i="15" s="1"/>
  <c r="K372" i="15"/>
  <c r="K462" i="15"/>
  <c r="O641" i="15"/>
  <c r="L788" i="15"/>
  <c r="O788" i="15" s="1"/>
  <c r="L317" i="13"/>
  <c r="O317" i="13" s="1"/>
  <c r="L68" i="14"/>
  <c r="O68" i="14" s="1"/>
  <c r="M135" i="14"/>
  <c r="P135" i="14" s="1"/>
  <c r="P264" i="14"/>
  <c r="M304" i="14"/>
  <c r="P304" i="14" s="1"/>
  <c r="I314" i="14"/>
  <c r="K314" i="14" s="1"/>
  <c r="K340" i="14"/>
  <c r="L454" i="14"/>
  <c r="O454" i="14" s="1"/>
  <c r="M472" i="14"/>
  <c r="M470" i="14" s="1"/>
  <c r="P470" i="14" s="1"/>
  <c r="K723" i="14"/>
  <c r="N26" i="15"/>
  <c r="N16" i="15" s="1"/>
  <c r="N14" i="15" s="1"/>
  <c r="L36" i="15"/>
  <c r="O36" i="15" s="1"/>
  <c r="N55" i="15"/>
  <c r="N68" i="15"/>
  <c r="N66" i="15" s="1"/>
  <c r="M91" i="15"/>
  <c r="P91" i="15" s="1"/>
  <c r="K99" i="15"/>
  <c r="M151" i="15"/>
  <c r="L155" i="15"/>
  <c r="O155" i="15" s="1"/>
  <c r="L183" i="15"/>
  <c r="L181" i="15" s="1"/>
  <c r="M264" i="15"/>
  <c r="P264" i="15" s="1"/>
  <c r="I275" i="15"/>
  <c r="K275" i="15" s="1"/>
  <c r="L279" i="15"/>
  <c r="O279" i="15" s="1"/>
  <c r="M283" i="15"/>
  <c r="P283" i="15" s="1"/>
  <c r="L301" i="15"/>
  <c r="O301" i="15" s="1"/>
  <c r="J327" i="15"/>
  <c r="K327" i="15" s="1"/>
  <c r="M351" i="15"/>
  <c r="P351" i="15" s="1"/>
  <c r="M391" i="15"/>
  <c r="P391" i="15" s="1"/>
  <c r="K435" i="15"/>
  <c r="O456" i="15"/>
  <c r="M472" i="15"/>
  <c r="P472" i="15" s="1"/>
  <c r="K538" i="15"/>
  <c r="L555" i="15"/>
  <c r="O555" i="15" s="1"/>
  <c r="K651" i="15"/>
  <c r="K674" i="15"/>
  <c r="O791" i="15"/>
  <c r="K821" i="15"/>
  <c r="K824" i="15"/>
  <c r="K827" i="15"/>
  <c r="L229" i="13"/>
  <c r="N263" i="13"/>
  <c r="N261" i="13" s="1"/>
  <c r="N391" i="13"/>
  <c r="N389" i="13" s="1"/>
  <c r="M69" i="14"/>
  <c r="P69" i="14" s="1"/>
  <c r="L72" i="14"/>
  <c r="O72" i="14" s="1"/>
  <c r="L231" i="14"/>
  <c r="K370" i="14"/>
  <c r="M395" i="14"/>
  <c r="P395" i="14" s="1"/>
  <c r="O56" i="15"/>
  <c r="P58" i="15"/>
  <c r="O93" i="15"/>
  <c r="L121" i="15"/>
  <c r="M135" i="15"/>
  <c r="P135" i="15" s="1"/>
  <c r="N151" i="15"/>
  <c r="N149" i="15" s="1"/>
  <c r="O170" i="15"/>
  <c r="M279" i="15"/>
  <c r="M301" i="15"/>
  <c r="P301" i="15" s="1"/>
  <c r="O303" i="15"/>
  <c r="K340" i="15"/>
  <c r="K360" i="15"/>
  <c r="M405" i="15"/>
  <c r="P405" i="15" s="1"/>
  <c r="J433" i="15"/>
  <c r="J417" i="15" s="1"/>
  <c r="K417" i="15" s="1"/>
  <c r="K628" i="15"/>
  <c r="N55" i="14"/>
  <c r="N53" i="14" s="1"/>
  <c r="O472" i="14"/>
  <c r="M121" i="15"/>
  <c r="O173" i="15"/>
  <c r="L228" i="15"/>
  <c r="O410" i="15"/>
  <c r="L631" i="15"/>
  <c r="L629" i="15" s="1"/>
  <c r="O629" i="15" s="1"/>
  <c r="K215" i="14"/>
  <c r="N330" i="14"/>
  <c r="N328" i="14" s="1"/>
  <c r="K379" i="14"/>
  <c r="O557" i="14"/>
  <c r="M47" i="15"/>
  <c r="P47" i="15" s="1"/>
  <c r="O58" i="15"/>
  <c r="M72" i="15"/>
  <c r="P72" i="15" s="1"/>
  <c r="K86" i="15"/>
  <c r="L90" i="15"/>
  <c r="N184" i="15"/>
  <c r="O184" i="15" s="1"/>
  <c r="N263" i="15"/>
  <c r="N261" i="15" s="1"/>
  <c r="M331" i="15"/>
  <c r="P331" i="15" s="1"/>
  <c r="M392" i="15"/>
  <c r="P392" i="15" s="1"/>
  <c r="M634" i="15"/>
  <c r="M631" i="15" s="1"/>
  <c r="P631" i="15" s="1"/>
  <c r="P133" i="15"/>
  <c r="O182" i="15"/>
  <c r="M184" i="15"/>
  <c r="P186" i="15"/>
  <c r="O350" i="15"/>
  <c r="L347" i="15"/>
  <c r="L348" i="15"/>
  <c r="O348" i="15" s="1"/>
  <c r="N392" i="15"/>
  <c r="N391" i="15"/>
  <c r="N389" i="15" s="1"/>
  <c r="L632" i="12"/>
  <c r="O632" i="12" s="1"/>
  <c r="N43" i="13"/>
  <c r="N41" i="13" s="1"/>
  <c r="N151" i="13"/>
  <c r="N149" i="13" s="1"/>
  <c r="I275" i="13"/>
  <c r="K275" i="13" s="1"/>
  <c r="K98" i="14"/>
  <c r="N263" i="14"/>
  <c r="N261" i="14" s="1"/>
  <c r="M331" i="14"/>
  <c r="P331" i="14" s="1"/>
  <c r="O479" i="14"/>
  <c r="L47" i="15"/>
  <c r="O47" i="15" s="1"/>
  <c r="L69" i="15"/>
  <c r="O69" i="15" s="1"/>
  <c r="O89" i="15"/>
  <c r="L138" i="15"/>
  <c r="O138" i="15" s="1"/>
  <c r="O140" i="15"/>
  <c r="M171" i="15"/>
  <c r="P171" i="15" s="1"/>
  <c r="P173" i="15"/>
  <c r="M318" i="15"/>
  <c r="P318" i="15" s="1"/>
  <c r="P320" i="15"/>
  <c r="O421" i="15"/>
  <c r="L419" i="15"/>
  <c r="O546" i="15"/>
  <c r="L544" i="15"/>
  <c r="O544" i="15" s="1"/>
  <c r="P630" i="15"/>
  <c r="I233" i="10"/>
  <c r="K233" i="10" s="1"/>
  <c r="L94" i="13"/>
  <c r="O94" i="13" s="1"/>
  <c r="M72" i="14"/>
  <c r="P72" i="14" s="1"/>
  <c r="M334" i="14"/>
  <c r="P334" i="14" s="1"/>
  <c r="N12" i="15"/>
  <c r="L23" i="15"/>
  <c r="P67" i="15"/>
  <c r="O91" i="15"/>
  <c r="O96" i="15"/>
  <c r="N121" i="15"/>
  <c r="N119" i="15" s="1"/>
  <c r="M187" i="15"/>
  <c r="P187" i="15" s="1"/>
  <c r="P189" i="15"/>
  <c r="L238" i="15"/>
  <c r="L231" i="15"/>
  <c r="O316" i="15"/>
  <c r="M321" i="15"/>
  <c r="P321" i="15" s="1"/>
  <c r="P323" i="15"/>
  <c r="O336" i="15"/>
  <c r="L334" i="15"/>
  <c r="O334" i="15" s="1"/>
  <c r="P738" i="15"/>
  <c r="M737" i="15"/>
  <c r="P737" i="15" s="1"/>
  <c r="M183" i="13"/>
  <c r="M181" i="13" s="1"/>
  <c r="O449" i="13"/>
  <c r="O58" i="14"/>
  <c r="P127" i="14"/>
  <c r="L135" i="14"/>
  <c r="O135" i="14" s="1"/>
  <c r="L151" i="14"/>
  <c r="L149" i="14" s="1"/>
  <c r="L405" i="14"/>
  <c r="O405" i="14" s="1"/>
  <c r="L408" i="14"/>
  <c r="O408" i="14" s="1"/>
  <c r="O791" i="14"/>
  <c r="L9" i="15"/>
  <c r="L15" i="15"/>
  <c r="M23" i="15"/>
  <c r="L29" i="15"/>
  <c r="N31" i="15"/>
  <c r="L68" i="15"/>
  <c r="J87" i="15"/>
  <c r="K87" i="15" s="1"/>
  <c r="L134" i="15"/>
  <c r="M167" i="15"/>
  <c r="L249" i="15"/>
  <c r="O249" i="15" s="1"/>
  <c r="I442" i="15"/>
  <c r="K442" i="15" s="1"/>
  <c r="K460" i="15"/>
  <c r="L68" i="13"/>
  <c r="L66" i="13" s="1"/>
  <c r="N121" i="14"/>
  <c r="N119" i="14" s="1"/>
  <c r="I148" i="14"/>
  <c r="K148" i="14" s="1"/>
  <c r="L152" i="14"/>
  <c r="O152" i="14" s="1"/>
  <c r="M15" i="15"/>
  <c r="N23" i="15"/>
  <c r="M29" i="15"/>
  <c r="N43" i="15"/>
  <c r="N41" i="15" s="1"/>
  <c r="O46" i="15"/>
  <c r="L72" i="15"/>
  <c r="O72" i="15" s="1"/>
  <c r="O168" i="15"/>
  <c r="M183" i="15"/>
  <c r="K204" i="15"/>
  <c r="I197" i="15"/>
  <c r="K197" i="15" s="1"/>
  <c r="O191" i="5"/>
  <c r="L69" i="14"/>
  <c r="O69" i="14" s="1"/>
  <c r="O96" i="14"/>
  <c r="I112" i="14"/>
  <c r="K112" i="14" s="1"/>
  <c r="L138" i="14"/>
  <c r="O138" i="14" s="1"/>
  <c r="M391" i="14"/>
  <c r="P391" i="14" s="1"/>
  <c r="K537" i="14"/>
  <c r="K674" i="14"/>
  <c r="K725" i="14"/>
  <c r="K728" i="14"/>
  <c r="K822" i="14"/>
  <c r="L26" i="15"/>
  <c r="M34" i="15"/>
  <c r="P34" i="15" s="1"/>
  <c r="L44" i="15"/>
  <c r="O44" i="15" s="1"/>
  <c r="P46" i="15"/>
  <c r="I130" i="15"/>
  <c r="K130" i="15" s="1"/>
  <c r="N134" i="15"/>
  <c r="N132" i="15" s="1"/>
  <c r="L135" i="15"/>
  <c r="O135" i="15" s="1"/>
  <c r="O137" i="15"/>
  <c r="I148" i="15"/>
  <c r="K148" i="15" s="1"/>
  <c r="O166" i="15"/>
  <c r="M168" i="15"/>
  <c r="P168" i="15" s="1"/>
  <c r="P170" i="15"/>
  <c r="L217" i="15"/>
  <c r="O217" i="15" s="1"/>
  <c r="K225" i="15"/>
  <c r="K236" i="15"/>
  <c r="O424" i="15"/>
  <c r="M424" i="15"/>
  <c r="L422" i="15"/>
  <c r="O422" i="15" s="1"/>
  <c r="O549" i="15"/>
  <c r="M549" i="15"/>
  <c r="L547" i="15"/>
  <c r="O547" i="15" s="1"/>
  <c r="P61" i="15"/>
  <c r="P127" i="15"/>
  <c r="P266" i="15"/>
  <c r="L280" i="15"/>
  <c r="O280" i="15" s="1"/>
  <c r="L283" i="15"/>
  <c r="O283" i="15" s="1"/>
  <c r="P303" i="15"/>
  <c r="K355" i="15"/>
  <c r="K365" i="15"/>
  <c r="K378" i="15"/>
  <c r="I785" i="15"/>
  <c r="K785" i="15" s="1"/>
  <c r="K800" i="15"/>
  <c r="O806" i="15"/>
  <c r="L805" i="15"/>
  <c r="O805" i="15" s="1"/>
  <c r="N467" i="15"/>
  <c r="I559" i="15"/>
  <c r="K576" i="15"/>
  <c r="I592" i="15"/>
  <c r="K592" i="15" s="1"/>
  <c r="K593" i="15"/>
  <c r="P686" i="15"/>
  <c r="M685" i="15"/>
  <c r="P685" i="15" s="1"/>
  <c r="P771" i="15"/>
  <c r="M770" i="15"/>
  <c r="P770" i="15" s="1"/>
  <c r="O333" i="15"/>
  <c r="P350" i="15"/>
  <c r="O353" i="15"/>
  <c r="O472" i="15"/>
  <c r="P555" i="15"/>
  <c r="M545" i="15"/>
  <c r="N770" i="15"/>
  <c r="O787" i="15"/>
  <c r="N789" i="15"/>
  <c r="L331" i="15"/>
  <c r="O331" i="15" s="1"/>
  <c r="K338" i="15"/>
  <c r="L351" i="15"/>
  <c r="O351" i="15" s="1"/>
  <c r="K369" i="15"/>
  <c r="K374" i="15"/>
  <c r="L404" i="15"/>
  <c r="O407" i="15"/>
  <c r="P503" i="15"/>
  <c r="M502" i="15"/>
  <c r="P502" i="15" s="1"/>
  <c r="K594" i="15"/>
  <c r="P755" i="15"/>
  <c r="M754" i="15"/>
  <c r="P754" i="15" s="1"/>
  <c r="P329" i="15"/>
  <c r="N347" i="15"/>
  <c r="P420" i="15"/>
  <c r="N469" i="15"/>
  <c r="N754" i="15"/>
  <c r="L526" i="15"/>
  <c r="O526" i="15" s="1"/>
  <c r="O634" i="15"/>
  <c r="K675" i="15"/>
  <c r="M786" i="15"/>
  <c r="P786" i="15" s="1"/>
  <c r="M805" i="15"/>
  <c r="P805" i="15" s="1"/>
  <c r="K672" i="15"/>
  <c r="L688" i="15"/>
  <c r="O688" i="15" s="1"/>
  <c r="K669" i="15"/>
  <c r="L687" i="15"/>
  <c r="K99" i="13"/>
  <c r="I87" i="13"/>
  <c r="K87" i="13" s="1"/>
  <c r="I174" i="13"/>
  <c r="K174" i="13" s="1"/>
  <c r="K176" i="13"/>
  <c r="M55" i="14"/>
  <c r="M53" i="14" s="1"/>
  <c r="M56" i="14"/>
  <c r="P56" i="14" s="1"/>
  <c r="P140" i="14"/>
  <c r="M138" i="14"/>
  <c r="P138" i="14" s="1"/>
  <c r="M263" i="14"/>
  <c r="M261" i="14" s="1"/>
  <c r="M267" i="14"/>
  <c r="P267" i="14" s="1"/>
  <c r="O397" i="14"/>
  <c r="L395" i="14"/>
  <c r="O395" i="14" s="1"/>
  <c r="L125" i="13"/>
  <c r="O125" i="13" s="1"/>
  <c r="L121" i="13"/>
  <c r="O121" i="13" s="1"/>
  <c r="P323" i="13"/>
  <c r="M321" i="13"/>
  <c r="P321" i="13" s="1"/>
  <c r="L304" i="14"/>
  <c r="O304" i="14" s="1"/>
  <c r="L300" i="14"/>
  <c r="L298" i="14" s="1"/>
  <c r="O298" i="14" s="1"/>
  <c r="O306" i="14"/>
  <c r="M94" i="12"/>
  <c r="P94" i="12" s="1"/>
  <c r="M347" i="12"/>
  <c r="M345" i="12" s="1"/>
  <c r="M348" i="12"/>
  <c r="P348" i="12" s="1"/>
  <c r="P320" i="13"/>
  <c r="M318" i="13"/>
  <c r="P318" i="13" s="1"/>
  <c r="P49" i="14"/>
  <c r="M47" i="14"/>
  <c r="P47" i="14" s="1"/>
  <c r="O127" i="14"/>
  <c r="L125" i="14"/>
  <c r="O125" i="14" s="1"/>
  <c r="N43" i="14"/>
  <c r="N41" i="14" s="1"/>
  <c r="N44" i="14"/>
  <c r="O44" i="14" s="1"/>
  <c r="I131" i="14"/>
  <c r="K131" i="14" s="1"/>
  <c r="K143" i="14"/>
  <c r="N184" i="14"/>
  <c r="O184" i="14" s="1"/>
  <c r="N183" i="14"/>
  <c r="N181" i="14" s="1"/>
  <c r="M122" i="14"/>
  <c r="P122" i="14" s="1"/>
  <c r="M121" i="14"/>
  <c r="P121" i="14" s="1"/>
  <c r="P124" i="14"/>
  <c r="I442" i="14"/>
  <c r="K442" i="14" s="1"/>
  <c r="K460" i="14"/>
  <c r="M167" i="12"/>
  <c r="M165" i="12" s="1"/>
  <c r="L26" i="14"/>
  <c r="L24" i="14" s="1"/>
  <c r="P61" i="14"/>
  <c r="M59" i="14"/>
  <c r="P59" i="14" s="1"/>
  <c r="L33" i="14"/>
  <c r="O33" i="14" s="1"/>
  <c r="O449" i="14"/>
  <c r="L470" i="12"/>
  <c r="O470" i="12" s="1"/>
  <c r="M151" i="13"/>
  <c r="O186" i="13"/>
  <c r="J327" i="13"/>
  <c r="K327" i="13" s="1"/>
  <c r="L56" i="14"/>
  <c r="O56" i="14" s="1"/>
  <c r="L155" i="14"/>
  <c r="O155" i="14" s="1"/>
  <c r="O157" i="14"/>
  <c r="P266" i="14"/>
  <c r="L321" i="14"/>
  <c r="O321" i="14" s="1"/>
  <c r="P353" i="14"/>
  <c r="K369" i="14"/>
  <c r="M392" i="14"/>
  <c r="P392" i="14" s="1"/>
  <c r="P410" i="14"/>
  <c r="I434" i="14"/>
  <c r="K434" i="14" s="1"/>
  <c r="J722" i="14"/>
  <c r="K722" i="14" s="1"/>
  <c r="K340" i="13"/>
  <c r="K193" i="14"/>
  <c r="M279" i="14"/>
  <c r="P279" i="14" s="1"/>
  <c r="J327" i="14"/>
  <c r="K327" i="14" s="1"/>
  <c r="K372" i="14"/>
  <c r="K594" i="14"/>
  <c r="K828" i="14"/>
  <c r="N90" i="13"/>
  <c r="N88" i="13" s="1"/>
  <c r="I112" i="13"/>
  <c r="K112" i="13" s="1"/>
  <c r="N134" i="13"/>
  <c r="N132" i="13" s="1"/>
  <c r="M151" i="14"/>
  <c r="M149" i="14" s="1"/>
  <c r="I276" i="14"/>
  <c r="K276" i="14" s="1"/>
  <c r="K381" i="14"/>
  <c r="J433" i="14"/>
  <c r="J417" i="14" s="1"/>
  <c r="L469" i="14"/>
  <c r="L43" i="14"/>
  <c r="L41" i="14" s="1"/>
  <c r="O168" i="14"/>
  <c r="K190" i="14"/>
  <c r="L263" i="14"/>
  <c r="L261" i="14" s="1"/>
  <c r="L317" i="14"/>
  <c r="O317" i="14" s="1"/>
  <c r="P333" i="14"/>
  <c r="I364" i="14"/>
  <c r="K374" i="14"/>
  <c r="K821" i="14"/>
  <c r="K369" i="12"/>
  <c r="K372" i="12"/>
  <c r="M347" i="13"/>
  <c r="M345" i="13" s="1"/>
  <c r="P46" i="14"/>
  <c r="P170" i="14"/>
  <c r="P186" i="14"/>
  <c r="N347" i="14"/>
  <c r="N345" i="14" s="1"/>
  <c r="N348" i="14"/>
  <c r="P348" i="14" s="1"/>
  <c r="K287" i="13"/>
  <c r="I77" i="14"/>
  <c r="K77" i="14" s="1"/>
  <c r="K100" i="14"/>
  <c r="K176" i="14"/>
  <c r="M184" i="14"/>
  <c r="K244" i="14"/>
  <c r="K255" i="14"/>
  <c r="O333" i="14"/>
  <c r="L330" i="14"/>
  <c r="L331" i="14"/>
  <c r="O331" i="14" s="1"/>
  <c r="N405" i="14"/>
  <c r="N404" i="14"/>
  <c r="N402" i="14" s="1"/>
  <c r="K437" i="14"/>
  <c r="L55" i="11"/>
  <c r="L53" i="11" s="1"/>
  <c r="L391" i="11"/>
  <c r="O391" i="11" s="1"/>
  <c r="L454" i="12"/>
  <c r="O454" i="12" s="1"/>
  <c r="K700" i="12"/>
  <c r="N55" i="13"/>
  <c r="N53" i="13" s="1"/>
  <c r="O58" i="13"/>
  <c r="K98" i="13"/>
  <c r="I148" i="13"/>
  <c r="K148" i="13" s="1"/>
  <c r="L167" i="13"/>
  <c r="L165" i="13" s="1"/>
  <c r="L687" i="13"/>
  <c r="L685" i="13" s="1"/>
  <c r="O685" i="13" s="1"/>
  <c r="J721" i="13"/>
  <c r="K721" i="13" s="1"/>
  <c r="K821" i="13"/>
  <c r="K824" i="13"/>
  <c r="K827" i="13"/>
  <c r="L23" i="14"/>
  <c r="L21" i="14" s="1"/>
  <c r="L47" i="14"/>
  <c r="O47" i="14" s="1"/>
  <c r="K116" i="14"/>
  <c r="L122" i="14"/>
  <c r="O122" i="14" s="1"/>
  <c r="I130" i="14"/>
  <c r="K130" i="14" s="1"/>
  <c r="N134" i="14"/>
  <c r="N132" i="14" s="1"/>
  <c r="N151" i="14"/>
  <c r="P157" i="14"/>
  <c r="N167" i="14"/>
  <c r="N165" i="14" s="1"/>
  <c r="L217" i="14"/>
  <c r="O217" i="14" s="1"/>
  <c r="L228" i="14"/>
  <c r="L264" i="14"/>
  <c r="O264" i="14" s="1"/>
  <c r="K271" i="14"/>
  <c r="M283" i="14"/>
  <c r="P283" i="14" s="1"/>
  <c r="P285" i="14"/>
  <c r="N300" i="14"/>
  <c r="N298" i="14" s="1"/>
  <c r="I297" i="14"/>
  <c r="K297" i="14" s="1"/>
  <c r="K309" i="14"/>
  <c r="K360" i="14"/>
  <c r="J364" i="14"/>
  <c r="M405" i="14"/>
  <c r="P405" i="14" s="1"/>
  <c r="P407" i="14"/>
  <c r="M404" i="14"/>
  <c r="L43" i="13"/>
  <c r="L41" i="13" s="1"/>
  <c r="K288" i="13"/>
  <c r="L300" i="13"/>
  <c r="L298" i="13" s="1"/>
  <c r="O350" i="13"/>
  <c r="L446" i="13"/>
  <c r="I654" i="13"/>
  <c r="K654" i="13" s="1"/>
  <c r="M43" i="14"/>
  <c r="M41" i="14" s="1"/>
  <c r="N26" i="14"/>
  <c r="N16" i="14" s="1"/>
  <c r="N14" i="14" s="1"/>
  <c r="L55" i="14"/>
  <c r="L53" i="14" s="1"/>
  <c r="N68" i="14"/>
  <c r="N66" i="14" s="1"/>
  <c r="O91" i="14"/>
  <c r="L121" i="14"/>
  <c r="I233" i="14"/>
  <c r="K233" i="14" s="1"/>
  <c r="L279" i="14"/>
  <c r="L280" i="14"/>
  <c r="O280" i="14" s="1"/>
  <c r="O303" i="14"/>
  <c r="L632" i="14"/>
  <c r="O632" i="14" s="1"/>
  <c r="L631" i="14"/>
  <c r="O634" i="14"/>
  <c r="I233" i="13"/>
  <c r="K233" i="13" s="1"/>
  <c r="I248" i="13"/>
  <c r="K248" i="13" s="1"/>
  <c r="K720" i="13"/>
  <c r="P93" i="14"/>
  <c r="L134" i="14"/>
  <c r="O173" i="14"/>
  <c r="O189" i="14"/>
  <c r="L209" i="14"/>
  <c r="O209" i="14" s="1"/>
  <c r="O266" i="14"/>
  <c r="K288" i="14"/>
  <c r="I275" i="14"/>
  <c r="K275" i="14" s="1"/>
  <c r="K672" i="14"/>
  <c r="I654" i="14"/>
  <c r="I237" i="13"/>
  <c r="K237" i="13" s="1"/>
  <c r="P266" i="13"/>
  <c r="O333" i="13"/>
  <c r="N347" i="13"/>
  <c r="N345" i="13" s="1"/>
  <c r="O46" i="14"/>
  <c r="N90" i="14"/>
  <c r="N88" i="14" s="1"/>
  <c r="M134" i="14"/>
  <c r="P134" i="14" s="1"/>
  <c r="K174" i="14"/>
  <c r="M347" i="14"/>
  <c r="P350" i="14"/>
  <c r="L687" i="14"/>
  <c r="L685" i="14" s="1"/>
  <c r="O685" i="14" s="1"/>
  <c r="O690" i="14"/>
  <c r="M690" i="14"/>
  <c r="L688" i="14"/>
  <c r="O688" i="14" s="1"/>
  <c r="M300" i="14"/>
  <c r="P303" i="14"/>
  <c r="O353" i="14"/>
  <c r="L404" i="14"/>
  <c r="L351" i="14"/>
  <c r="L392" i="14"/>
  <c r="O392" i="14" s="1"/>
  <c r="K365" i="14"/>
  <c r="O269" i="14"/>
  <c r="P282" i="14"/>
  <c r="N351" i="14"/>
  <c r="P351" i="14" s="1"/>
  <c r="K359" i="14"/>
  <c r="L429" i="14"/>
  <c r="O429" i="14" s="1"/>
  <c r="O641" i="14"/>
  <c r="K700" i="14"/>
  <c r="N134" i="7"/>
  <c r="N132" i="7" s="1"/>
  <c r="L94" i="12"/>
  <c r="O94" i="12" s="1"/>
  <c r="L263" i="12"/>
  <c r="L261" i="12" s="1"/>
  <c r="L347" i="12"/>
  <c r="L345" i="12" s="1"/>
  <c r="I434" i="12"/>
  <c r="I418" i="12" s="1"/>
  <c r="K418" i="12" s="1"/>
  <c r="L59" i="13"/>
  <c r="O59" i="13" s="1"/>
  <c r="L171" i="13"/>
  <c r="O171" i="13" s="1"/>
  <c r="N184" i="13"/>
  <c r="O184" i="13" s="1"/>
  <c r="L231" i="13"/>
  <c r="P303" i="13"/>
  <c r="I314" i="13"/>
  <c r="K314" i="13" s="1"/>
  <c r="L330" i="13"/>
  <c r="L328" i="13" s="1"/>
  <c r="N351" i="13"/>
  <c r="O351" i="13" s="1"/>
  <c r="P353" i="13"/>
  <c r="M395" i="13"/>
  <c r="P395" i="13" s="1"/>
  <c r="K700" i="13"/>
  <c r="K708" i="10"/>
  <c r="O189" i="12"/>
  <c r="M59" i="13"/>
  <c r="P59" i="13" s="1"/>
  <c r="M69" i="13"/>
  <c r="P69" i="13" s="1"/>
  <c r="M72" i="13"/>
  <c r="P72" i="13" s="1"/>
  <c r="P333" i="13"/>
  <c r="L421" i="13"/>
  <c r="K729" i="13"/>
  <c r="I216" i="12"/>
  <c r="K216" i="12" s="1"/>
  <c r="N44" i="13"/>
  <c r="P44" i="13" s="1"/>
  <c r="L334" i="13"/>
  <c r="O334" i="13" s="1"/>
  <c r="I364" i="12"/>
  <c r="L33" i="13"/>
  <c r="P58" i="13"/>
  <c r="L183" i="13"/>
  <c r="L181" i="13" s="1"/>
  <c r="O353" i="13"/>
  <c r="L404" i="13"/>
  <c r="O404" i="13" s="1"/>
  <c r="M55" i="13"/>
  <c r="P350" i="13"/>
  <c r="M391" i="13"/>
  <c r="P391" i="13" s="1"/>
  <c r="M404" i="13"/>
  <c r="P404" i="13" s="1"/>
  <c r="L408" i="13"/>
  <c r="O408" i="13" s="1"/>
  <c r="O634" i="13"/>
  <c r="K708" i="4"/>
  <c r="O91" i="13"/>
  <c r="N167" i="13"/>
  <c r="N165" i="13" s="1"/>
  <c r="L789" i="13"/>
  <c r="O789" i="13" s="1"/>
  <c r="L788" i="13"/>
  <c r="O788" i="13" s="1"/>
  <c r="L15" i="14"/>
  <c r="M23" i="14"/>
  <c r="M90" i="14"/>
  <c r="O93" i="14"/>
  <c r="P150" i="14"/>
  <c r="M167" i="14"/>
  <c r="O170" i="14"/>
  <c r="L183" i="14"/>
  <c r="O186" i="14"/>
  <c r="P269" i="14"/>
  <c r="M318" i="14"/>
  <c r="P318" i="14" s="1"/>
  <c r="P320" i="14"/>
  <c r="M317" i="14"/>
  <c r="P317" i="14" s="1"/>
  <c r="O336" i="14"/>
  <c r="L334" i="14"/>
  <c r="O334" i="14" s="1"/>
  <c r="P12" i="14"/>
  <c r="M15" i="14"/>
  <c r="M9" i="14" s="1"/>
  <c r="P19" i="14"/>
  <c r="N23" i="14"/>
  <c r="N21" i="14" s="1"/>
  <c r="P25" i="14"/>
  <c r="I76" i="14"/>
  <c r="K86" i="14"/>
  <c r="M94" i="14"/>
  <c r="P94" i="14" s="1"/>
  <c r="J143" i="14"/>
  <c r="J131" i="14" s="1"/>
  <c r="M171" i="14"/>
  <c r="P171" i="14" s="1"/>
  <c r="M183" i="14"/>
  <c r="N317" i="14"/>
  <c r="N315" i="14" s="1"/>
  <c r="O421" i="14"/>
  <c r="L419" i="14"/>
  <c r="O424" i="14"/>
  <c r="M424" i="14"/>
  <c r="L422" i="14"/>
  <c r="O422" i="14" s="1"/>
  <c r="P630" i="14"/>
  <c r="M629" i="14"/>
  <c r="P629" i="14" s="1"/>
  <c r="J669" i="14"/>
  <c r="K675" i="14"/>
  <c r="I87" i="14"/>
  <c r="K87" i="14" s="1"/>
  <c r="K99" i="14"/>
  <c r="K237" i="14"/>
  <c r="I226" i="14"/>
  <c r="K226" i="14" s="1"/>
  <c r="O316" i="14"/>
  <c r="M26" i="14"/>
  <c r="M24" i="14" s="1"/>
  <c r="M29" i="14"/>
  <c r="O61" i="14"/>
  <c r="M91" i="14"/>
  <c r="P91" i="14" s="1"/>
  <c r="M168" i="14"/>
  <c r="P168" i="14" s="1"/>
  <c r="K204" i="14"/>
  <c r="I197" i="14"/>
  <c r="K197" i="14" s="1"/>
  <c r="L230" i="14"/>
  <c r="P316" i="14"/>
  <c r="P771" i="14"/>
  <c r="M770" i="14"/>
  <c r="P770" i="14" s="1"/>
  <c r="O350" i="14"/>
  <c r="L348" i="14"/>
  <c r="L347" i="14"/>
  <c r="N12" i="14"/>
  <c r="M34" i="14"/>
  <c r="P34" i="14" s="1"/>
  <c r="P58" i="14"/>
  <c r="M68" i="14"/>
  <c r="P68" i="14" s="1"/>
  <c r="L90" i="14"/>
  <c r="L167" i="14"/>
  <c r="L165" i="14" s="1"/>
  <c r="L198" i="14"/>
  <c r="O198" i="14" s="1"/>
  <c r="I216" i="14"/>
  <c r="K216" i="14" s="1"/>
  <c r="K225" i="14"/>
  <c r="L249" i="14"/>
  <c r="O249" i="14" s="1"/>
  <c r="L547" i="14"/>
  <c r="O547" i="14" s="1"/>
  <c r="O549" i="14"/>
  <c r="L546" i="14"/>
  <c r="O546" i="14" s="1"/>
  <c r="M549" i="14"/>
  <c r="I443" i="14"/>
  <c r="K443" i="14" s="1"/>
  <c r="O535" i="14"/>
  <c r="L525" i="14"/>
  <c r="N629" i="14"/>
  <c r="L658" i="14"/>
  <c r="O658" i="14" s="1"/>
  <c r="O660" i="14"/>
  <c r="K726" i="14"/>
  <c r="N770" i="14"/>
  <c r="L786" i="14"/>
  <c r="O786" i="14" s="1"/>
  <c r="K827" i="14"/>
  <c r="N279" i="14"/>
  <c r="N277" i="14" s="1"/>
  <c r="K338" i="14"/>
  <c r="L391" i="14"/>
  <c r="N502" i="14"/>
  <c r="I559" i="14"/>
  <c r="K576" i="14"/>
  <c r="K592" i="14"/>
  <c r="O656" i="14"/>
  <c r="L655" i="14"/>
  <c r="O655" i="14" s="1"/>
  <c r="N754" i="14"/>
  <c r="I785" i="14"/>
  <c r="K785" i="14" s="1"/>
  <c r="K800" i="14"/>
  <c r="L805" i="14"/>
  <c r="O805" i="14" s="1"/>
  <c r="K825" i="14"/>
  <c r="P555" i="14"/>
  <c r="M545" i="14"/>
  <c r="N685" i="14"/>
  <c r="N737" i="14"/>
  <c r="P787" i="14"/>
  <c r="M786" i="14"/>
  <c r="P786" i="14" s="1"/>
  <c r="K823" i="14"/>
  <c r="O470" i="14"/>
  <c r="O545" i="14"/>
  <c r="K593" i="14"/>
  <c r="P806" i="14"/>
  <c r="M805" i="14"/>
  <c r="P805" i="14" s="1"/>
  <c r="M321" i="14"/>
  <c r="P321" i="14" s="1"/>
  <c r="P323" i="14"/>
  <c r="K355" i="14"/>
  <c r="O456" i="14"/>
  <c r="L446" i="14"/>
  <c r="J537" i="14"/>
  <c r="J522" i="14" s="1"/>
  <c r="K538" i="14"/>
  <c r="I628" i="14"/>
  <c r="K628" i="14" s="1"/>
  <c r="K651" i="14"/>
  <c r="M43" i="13"/>
  <c r="N167" i="11"/>
  <c r="N165" i="11" s="1"/>
  <c r="L408" i="11"/>
  <c r="O408" i="11" s="1"/>
  <c r="N121" i="13"/>
  <c r="N119" i="13" s="1"/>
  <c r="M134" i="13"/>
  <c r="M132" i="13" s="1"/>
  <c r="P132" i="13" s="1"/>
  <c r="N171" i="13"/>
  <c r="M264" i="13"/>
  <c r="M300" i="13"/>
  <c r="M298" i="13" s="1"/>
  <c r="N318" i="13"/>
  <c r="I434" i="13"/>
  <c r="K434" i="13" s="1"/>
  <c r="K708" i="13"/>
  <c r="K725" i="13"/>
  <c r="M300" i="12"/>
  <c r="M298" i="12" s="1"/>
  <c r="M47" i="13"/>
  <c r="P47" i="13" s="1"/>
  <c r="M56" i="13"/>
  <c r="P56" i="13" s="1"/>
  <c r="M138" i="13"/>
  <c r="P138" i="13" s="1"/>
  <c r="L187" i="13"/>
  <c r="O187" i="13" s="1"/>
  <c r="L198" i="13"/>
  <c r="O198" i="13" s="1"/>
  <c r="N264" i="13"/>
  <c r="O264" i="13" s="1"/>
  <c r="L267" i="13"/>
  <c r="O267" i="13" s="1"/>
  <c r="L279" i="13"/>
  <c r="M301" i="13"/>
  <c r="P301" i="13" s="1"/>
  <c r="M304" i="13"/>
  <c r="P304" i="13" s="1"/>
  <c r="M334" i="13"/>
  <c r="P334" i="13" s="1"/>
  <c r="M392" i="13"/>
  <c r="P392" i="13" s="1"/>
  <c r="L525" i="13"/>
  <c r="J537" i="13"/>
  <c r="J522" i="13" s="1"/>
  <c r="L151" i="13"/>
  <c r="O189" i="13"/>
  <c r="M280" i="13"/>
  <c r="P280" i="13" s="1"/>
  <c r="O282" i="13"/>
  <c r="J433" i="13"/>
  <c r="J417" i="13" s="1"/>
  <c r="L469" i="13"/>
  <c r="O469" i="13" s="1"/>
  <c r="I86" i="7"/>
  <c r="K86" i="7" s="1"/>
  <c r="P170" i="13"/>
  <c r="M330" i="13"/>
  <c r="M328" i="13" s="1"/>
  <c r="O424" i="13"/>
  <c r="M690" i="13"/>
  <c r="M688" i="13" s="1"/>
  <c r="K359" i="11"/>
  <c r="K362" i="11"/>
  <c r="K385" i="11"/>
  <c r="L318" i="12"/>
  <c r="O318" i="12" s="1"/>
  <c r="M391" i="12"/>
  <c r="P391" i="12" s="1"/>
  <c r="M408" i="12"/>
  <c r="P408" i="12" s="1"/>
  <c r="I76" i="13"/>
  <c r="I64" i="13" s="1"/>
  <c r="K64" i="13" s="1"/>
  <c r="O266" i="13"/>
  <c r="K385" i="13"/>
  <c r="K462" i="13"/>
  <c r="K823" i="13"/>
  <c r="K826" i="13"/>
  <c r="L167" i="9"/>
  <c r="L165" i="9" s="1"/>
  <c r="L36" i="13"/>
  <c r="P49" i="13"/>
  <c r="L55" i="13"/>
  <c r="L90" i="13"/>
  <c r="N152" i="13"/>
  <c r="O152" i="13" s="1"/>
  <c r="L155" i="13"/>
  <c r="O155" i="13" s="1"/>
  <c r="L168" i="13"/>
  <c r="O168" i="13" s="1"/>
  <c r="N183" i="13"/>
  <c r="N181" i="13" s="1"/>
  <c r="L263" i="13"/>
  <c r="L301" i="13"/>
  <c r="O301" i="13" s="1"/>
  <c r="N330" i="13"/>
  <c r="N328" i="13" s="1"/>
  <c r="P348" i="13"/>
  <c r="N392" i="13"/>
  <c r="P394" i="13"/>
  <c r="O479" i="13"/>
  <c r="K537" i="13"/>
  <c r="K594" i="13"/>
  <c r="O641" i="13"/>
  <c r="K672" i="13"/>
  <c r="O690" i="13"/>
  <c r="J722" i="13"/>
  <c r="K722" i="13" s="1"/>
  <c r="I112" i="11"/>
  <c r="K112" i="11" s="1"/>
  <c r="L334" i="12"/>
  <c r="O334" i="12" s="1"/>
  <c r="K385" i="12"/>
  <c r="N23" i="13"/>
  <c r="N13" i="13" s="1"/>
  <c r="N68" i="13"/>
  <c r="N66" i="13" s="1"/>
  <c r="M90" i="13"/>
  <c r="O157" i="13"/>
  <c r="O170" i="13"/>
  <c r="P186" i="13"/>
  <c r="M263" i="13"/>
  <c r="M279" i="13"/>
  <c r="P279" i="13" s="1"/>
  <c r="K338" i="13"/>
  <c r="L348" i="13"/>
  <c r="O348" i="13" s="1"/>
  <c r="L391" i="13"/>
  <c r="L405" i="13"/>
  <c r="O405" i="13" s="1"/>
  <c r="K435" i="13"/>
  <c r="L631" i="13"/>
  <c r="K673" i="13"/>
  <c r="L56" i="11"/>
  <c r="O56" i="11" s="1"/>
  <c r="M168" i="12"/>
  <c r="L171" i="12"/>
  <c r="O171" i="12" s="1"/>
  <c r="I276" i="12"/>
  <c r="K276" i="12" s="1"/>
  <c r="I77" i="13"/>
  <c r="I65" i="13" s="1"/>
  <c r="K65" i="13" s="1"/>
  <c r="M135" i="13"/>
  <c r="P135" i="13" s="1"/>
  <c r="I208" i="13"/>
  <c r="K208" i="13" s="1"/>
  <c r="N279" i="13"/>
  <c r="N277" i="13" s="1"/>
  <c r="M283" i="13"/>
  <c r="P283" i="13" s="1"/>
  <c r="M317" i="13"/>
  <c r="P317" i="13" s="1"/>
  <c r="P331" i="13"/>
  <c r="J364" i="13"/>
  <c r="I433" i="13"/>
  <c r="O472" i="13"/>
  <c r="K674" i="13"/>
  <c r="K723" i="13"/>
  <c r="M122" i="12"/>
  <c r="P122" i="12" s="1"/>
  <c r="P46" i="13"/>
  <c r="P71" i="13"/>
  <c r="K81" i="13"/>
  <c r="O154" i="13"/>
  <c r="M167" i="13"/>
  <c r="L238" i="13"/>
  <c r="O238" i="13" s="1"/>
  <c r="O285" i="13"/>
  <c r="I297" i="13"/>
  <c r="K297" i="13" s="1"/>
  <c r="L347" i="13"/>
  <c r="I364" i="13"/>
  <c r="K364" i="13" s="1"/>
  <c r="K669" i="13"/>
  <c r="K822" i="13"/>
  <c r="K825" i="13"/>
  <c r="K828" i="13"/>
  <c r="L429" i="3"/>
  <c r="O429" i="3" s="1"/>
  <c r="O138" i="12"/>
  <c r="M392" i="12"/>
  <c r="P392" i="12" s="1"/>
  <c r="L134" i="13"/>
  <c r="L217" i="13"/>
  <c r="O217" i="13" s="1"/>
  <c r="I260" i="13"/>
  <c r="K260" i="13" s="1"/>
  <c r="L228" i="13"/>
  <c r="L249" i="13"/>
  <c r="O249" i="13" s="1"/>
  <c r="O787" i="13"/>
  <c r="I522" i="11"/>
  <c r="K522" i="11" s="1"/>
  <c r="J721" i="11"/>
  <c r="M171" i="12"/>
  <c r="P171" i="12" s="1"/>
  <c r="M330" i="12"/>
  <c r="M328" i="12" s="1"/>
  <c r="K723" i="12"/>
  <c r="P15" i="13"/>
  <c r="P35" i="13"/>
  <c r="M34" i="13"/>
  <c r="P34" i="13" s="1"/>
  <c r="M122" i="13"/>
  <c r="P122" i="13" s="1"/>
  <c r="P124" i="13"/>
  <c r="M125" i="13"/>
  <c r="P125" i="13" s="1"/>
  <c r="P127" i="13"/>
  <c r="O150" i="13"/>
  <c r="M152" i="13"/>
  <c r="P154" i="13"/>
  <c r="I216" i="13"/>
  <c r="K216" i="13" s="1"/>
  <c r="P771" i="13"/>
  <c r="M770" i="13"/>
  <c r="P770" i="13" s="1"/>
  <c r="L72" i="12"/>
  <c r="O72" i="12" s="1"/>
  <c r="O93" i="12"/>
  <c r="L230" i="12"/>
  <c r="I442" i="12"/>
  <c r="K442" i="12" s="1"/>
  <c r="L688" i="12"/>
  <c r="O688" i="12" s="1"/>
  <c r="L44" i="13"/>
  <c r="L23" i="13"/>
  <c r="O46" i="13"/>
  <c r="O56" i="13"/>
  <c r="L69" i="13"/>
  <c r="O69" i="13" s="1"/>
  <c r="O71" i="13"/>
  <c r="O120" i="13"/>
  <c r="J143" i="13"/>
  <c r="J131" i="13" s="1"/>
  <c r="K145" i="13"/>
  <c r="I143" i="13"/>
  <c r="M155" i="13"/>
  <c r="P155" i="13" s="1"/>
  <c r="P157" i="13"/>
  <c r="L209" i="13"/>
  <c r="O209" i="13" s="1"/>
  <c r="K369" i="11"/>
  <c r="M283" i="12"/>
  <c r="P283" i="12" s="1"/>
  <c r="M304" i="12"/>
  <c r="P304" i="12" s="1"/>
  <c r="N404" i="12"/>
  <c r="N402" i="12" s="1"/>
  <c r="K728" i="12"/>
  <c r="L47" i="13"/>
  <c r="O47" i="13" s="1"/>
  <c r="O49" i="13"/>
  <c r="L26" i="13"/>
  <c r="L72" i="13"/>
  <c r="O72" i="13" s="1"/>
  <c r="O74" i="13"/>
  <c r="M91" i="13"/>
  <c r="P91" i="13" s="1"/>
  <c r="M23" i="13"/>
  <c r="M21" i="13" s="1"/>
  <c r="P93" i="13"/>
  <c r="I143" i="11"/>
  <c r="K143" i="11" s="1"/>
  <c r="M90" i="12"/>
  <c r="M88" i="12" s="1"/>
  <c r="P29" i="13"/>
  <c r="O89" i="13"/>
  <c r="M94" i="13"/>
  <c r="P94" i="13" s="1"/>
  <c r="P96" i="13"/>
  <c r="M26" i="13"/>
  <c r="L330" i="11"/>
  <c r="L328" i="11" s="1"/>
  <c r="L43" i="12"/>
  <c r="L41" i="12" s="1"/>
  <c r="M26" i="12"/>
  <c r="M24" i="12" s="1"/>
  <c r="I148" i="12"/>
  <c r="K148" i="12" s="1"/>
  <c r="P152" i="12"/>
  <c r="P189" i="12"/>
  <c r="O421" i="12"/>
  <c r="M690" i="12"/>
  <c r="M687" i="12" s="1"/>
  <c r="P687" i="12" s="1"/>
  <c r="K821" i="12"/>
  <c r="K824" i="12"/>
  <c r="K827" i="12"/>
  <c r="P22" i="13"/>
  <c r="M19" i="13"/>
  <c r="M12" i="13"/>
  <c r="I190" i="13"/>
  <c r="K190" i="13" s="1"/>
  <c r="N304" i="13"/>
  <c r="N300" i="13"/>
  <c r="N298" i="13" s="1"/>
  <c r="N26" i="13"/>
  <c r="N16" i="13" s="1"/>
  <c r="N14" i="13" s="1"/>
  <c r="P630" i="13"/>
  <c r="M629" i="13"/>
  <c r="P629" i="13" s="1"/>
  <c r="L135" i="13"/>
  <c r="O135" i="13" s="1"/>
  <c r="L138" i="13"/>
  <c r="O138" i="13" s="1"/>
  <c r="M168" i="13"/>
  <c r="P168" i="13" s="1"/>
  <c r="M171" i="13"/>
  <c r="P171" i="13" s="1"/>
  <c r="M184" i="13"/>
  <c r="M187" i="13"/>
  <c r="P187" i="13" s="1"/>
  <c r="P269" i="13"/>
  <c r="P278" i="13"/>
  <c r="M421" i="13"/>
  <c r="M422" i="13"/>
  <c r="P422" i="13" s="1"/>
  <c r="I442" i="13"/>
  <c r="K442" i="13" s="1"/>
  <c r="K460" i="13"/>
  <c r="P468" i="13"/>
  <c r="M467" i="13"/>
  <c r="P467" i="13" s="1"/>
  <c r="N789" i="13"/>
  <c r="O93" i="13"/>
  <c r="O124" i="13"/>
  <c r="O127" i="13"/>
  <c r="N404" i="13"/>
  <c r="N402" i="13" s="1"/>
  <c r="N414" i="13"/>
  <c r="P686" i="13"/>
  <c r="P738" i="13"/>
  <c r="M737" i="13"/>
  <c r="P737" i="13" s="1"/>
  <c r="P807" i="13"/>
  <c r="M805" i="13"/>
  <c r="P805" i="13" s="1"/>
  <c r="I197" i="13"/>
  <c r="K197" i="13" s="1"/>
  <c r="O303" i="13"/>
  <c r="L318" i="13"/>
  <c r="O318" i="13" s="1"/>
  <c r="O320" i="13"/>
  <c r="L547" i="13"/>
  <c r="O547" i="13" s="1"/>
  <c r="O549" i="13"/>
  <c r="M549" i="13"/>
  <c r="L555" i="13"/>
  <c r="O555" i="13" s="1"/>
  <c r="O557" i="13"/>
  <c r="I559" i="13"/>
  <c r="K576" i="13"/>
  <c r="K592" i="13"/>
  <c r="I628" i="13"/>
  <c r="K628" i="13" s="1"/>
  <c r="K651" i="13"/>
  <c r="L658" i="13"/>
  <c r="O658" i="13" s="1"/>
  <c r="O660" i="13"/>
  <c r="M660" i="13"/>
  <c r="I785" i="13"/>
  <c r="K785" i="13" s="1"/>
  <c r="K800" i="13"/>
  <c r="O806" i="13"/>
  <c r="L805" i="13"/>
  <c r="O805" i="13" s="1"/>
  <c r="L321" i="13"/>
  <c r="O321" i="13" s="1"/>
  <c r="O323" i="13"/>
  <c r="P403" i="13"/>
  <c r="L657" i="13"/>
  <c r="P755" i="13"/>
  <c r="M754" i="13"/>
  <c r="P754" i="13" s="1"/>
  <c r="P503" i="13"/>
  <c r="M502" i="13"/>
  <c r="P502" i="13" s="1"/>
  <c r="P555" i="13"/>
  <c r="M545" i="13"/>
  <c r="P788" i="13"/>
  <c r="M786" i="13"/>
  <c r="P786" i="13" s="1"/>
  <c r="O306" i="13"/>
  <c r="P329" i="13"/>
  <c r="L331" i="13"/>
  <c r="O331" i="13" s="1"/>
  <c r="P346" i="13"/>
  <c r="P390" i="13"/>
  <c r="L392" i="13"/>
  <c r="O392" i="13" s="1"/>
  <c r="L395" i="13"/>
  <c r="O395" i="13" s="1"/>
  <c r="L422" i="13"/>
  <c r="O422" i="13" s="1"/>
  <c r="L429" i="13"/>
  <c r="O429" i="13" s="1"/>
  <c r="K593" i="13"/>
  <c r="O791" i="13"/>
  <c r="P407" i="13"/>
  <c r="P410" i="13"/>
  <c r="N688" i="13"/>
  <c r="O688" i="13" s="1"/>
  <c r="L44" i="12"/>
  <c r="L47" i="12"/>
  <c r="O47" i="12" s="1"/>
  <c r="L121" i="12"/>
  <c r="O121" i="12" s="1"/>
  <c r="O157" i="12"/>
  <c r="K381" i="12"/>
  <c r="I522" i="12"/>
  <c r="K522" i="12" s="1"/>
  <c r="K672" i="12"/>
  <c r="L138" i="11"/>
  <c r="O138" i="11" s="1"/>
  <c r="L228" i="11"/>
  <c r="L331" i="11"/>
  <c r="O331" i="11" s="1"/>
  <c r="L334" i="11"/>
  <c r="O334" i="11" s="1"/>
  <c r="M68" i="12"/>
  <c r="N90" i="12"/>
  <c r="N88" i="12" s="1"/>
  <c r="L122" i="12"/>
  <c r="O122" i="12" s="1"/>
  <c r="L183" i="12"/>
  <c r="L181" i="12" s="1"/>
  <c r="K359" i="12"/>
  <c r="K379" i="12"/>
  <c r="M424" i="11"/>
  <c r="M422" i="11" s="1"/>
  <c r="K338" i="12"/>
  <c r="K577" i="11"/>
  <c r="L91" i="12"/>
  <c r="O91" i="12" s="1"/>
  <c r="I112" i="12"/>
  <c r="K112" i="12" s="1"/>
  <c r="L198" i="12"/>
  <c r="O198" i="12" s="1"/>
  <c r="L330" i="12"/>
  <c r="L328" i="12" s="1"/>
  <c r="L533" i="12"/>
  <c r="O533" i="12" s="1"/>
  <c r="K725" i="12"/>
  <c r="J722" i="12"/>
  <c r="K722" i="12" s="1"/>
  <c r="P74" i="12"/>
  <c r="P93" i="12"/>
  <c r="M151" i="12"/>
  <c r="M149" i="12" s="1"/>
  <c r="K340" i="12"/>
  <c r="L446" i="12"/>
  <c r="O446" i="12" s="1"/>
  <c r="N43" i="12"/>
  <c r="N44" i="12"/>
  <c r="I77" i="12"/>
  <c r="K81" i="12"/>
  <c r="K146" i="12"/>
  <c r="I130" i="12"/>
  <c r="K130" i="12" s="1"/>
  <c r="K193" i="12"/>
  <c r="I190" i="12"/>
  <c r="K190" i="12" s="1"/>
  <c r="N279" i="12"/>
  <c r="N277" i="12" s="1"/>
  <c r="N283" i="12"/>
  <c r="P351" i="12"/>
  <c r="O61" i="12"/>
  <c r="L59" i="12"/>
  <c r="O59" i="12" s="1"/>
  <c r="O71" i="12"/>
  <c r="L69" i="12"/>
  <c r="O69" i="12" s="1"/>
  <c r="O641" i="12"/>
  <c r="L36" i="12"/>
  <c r="O36" i="12" s="1"/>
  <c r="N263" i="12"/>
  <c r="N261" i="12" s="1"/>
  <c r="N264" i="12"/>
  <c r="P264" i="12" s="1"/>
  <c r="I297" i="12"/>
  <c r="K297" i="12" s="1"/>
  <c r="K309" i="12"/>
  <c r="K325" i="12"/>
  <c r="I314" i="12"/>
  <c r="K314" i="12" s="1"/>
  <c r="P407" i="11"/>
  <c r="M405" i="11"/>
  <c r="P405" i="11" s="1"/>
  <c r="K78" i="12"/>
  <c r="I76" i="12"/>
  <c r="K76" i="12" s="1"/>
  <c r="M134" i="12"/>
  <c r="M132" i="12" s="1"/>
  <c r="P140" i="12"/>
  <c r="M138" i="12"/>
  <c r="P138" i="12" s="1"/>
  <c r="N300" i="12"/>
  <c r="N298" i="12" s="1"/>
  <c r="O303" i="12"/>
  <c r="N301" i="12"/>
  <c r="P301" i="12" s="1"/>
  <c r="P397" i="12"/>
  <c r="M395" i="12"/>
  <c r="P395" i="12" s="1"/>
  <c r="L267" i="10"/>
  <c r="O267" i="10" s="1"/>
  <c r="O269" i="10"/>
  <c r="O528" i="12"/>
  <c r="L525" i="12"/>
  <c r="O525" i="12" s="1"/>
  <c r="L687" i="10"/>
  <c r="L685" i="10" s="1"/>
  <c r="O685" i="10" s="1"/>
  <c r="O690" i="10"/>
  <c r="N135" i="12"/>
  <c r="P135" i="12" s="1"/>
  <c r="N134" i="12"/>
  <c r="N132" i="12" s="1"/>
  <c r="N183" i="12"/>
  <c r="N181" i="12" s="1"/>
  <c r="O186" i="12"/>
  <c r="N184" i="12"/>
  <c r="O184" i="12" s="1"/>
  <c r="L231" i="12"/>
  <c r="P269" i="12"/>
  <c r="M267" i="12"/>
  <c r="P267" i="12" s="1"/>
  <c r="I433" i="10"/>
  <c r="I417" i="10" s="1"/>
  <c r="K435" i="10"/>
  <c r="K309" i="11"/>
  <c r="I297" i="11"/>
  <c r="K297" i="11" s="1"/>
  <c r="N321" i="11"/>
  <c r="N317" i="11"/>
  <c r="N315" i="11" s="1"/>
  <c r="K360" i="11"/>
  <c r="N56" i="12"/>
  <c r="O56" i="12" s="1"/>
  <c r="N55" i="12"/>
  <c r="N53" i="12" s="1"/>
  <c r="P58" i="12"/>
  <c r="M125" i="12"/>
  <c r="P125" i="12" s="1"/>
  <c r="N167" i="12"/>
  <c r="N165" i="12" s="1"/>
  <c r="P170" i="12"/>
  <c r="N168" i="12"/>
  <c r="J355" i="12"/>
  <c r="K355" i="12" s="1"/>
  <c r="K362" i="12"/>
  <c r="J722" i="11"/>
  <c r="N26" i="12"/>
  <c r="N16" i="12" s="1"/>
  <c r="N14" i="12" s="1"/>
  <c r="K99" i="12"/>
  <c r="K370" i="12"/>
  <c r="N55" i="8"/>
  <c r="N53" i="8" s="1"/>
  <c r="L347" i="10"/>
  <c r="L345" i="10" s="1"/>
  <c r="L33" i="12"/>
  <c r="L31" i="12" s="1"/>
  <c r="O31" i="12" s="1"/>
  <c r="N47" i="12"/>
  <c r="L55" i="12"/>
  <c r="L53" i="12" s="1"/>
  <c r="M69" i="12"/>
  <c r="P69" i="12" s="1"/>
  <c r="M121" i="12"/>
  <c r="P121" i="12" s="1"/>
  <c r="K176" i="12"/>
  <c r="K244" i="12"/>
  <c r="K255" i="12"/>
  <c r="L321" i="12"/>
  <c r="O321" i="12" s="1"/>
  <c r="J327" i="12"/>
  <c r="K327" i="12" s="1"/>
  <c r="P350" i="12"/>
  <c r="K360" i="12"/>
  <c r="K378" i="12"/>
  <c r="I443" i="12"/>
  <c r="K443" i="12" s="1"/>
  <c r="M449" i="12"/>
  <c r="P449" i="12" s="1"/>
  <c r="M55" i="12"/>
  <c r="M53" i="12" s="1"/>
  <c r="M59" i="12"/>
  <c r="P59" i="12" s="1"/>
  <c r="P71" i="12"/>
  <c r="N317" i="12"/>
  <c r="N315" i="12" s="1"/>
  <c r="L447" i="12"/>
  <c r="O447" i="12" s="1"/>
  <c r="J537" i="12"/>
  <c r="J522" i="12" s="1"/>
  <c r="K726" i="12"/>
  <c r="K822" i="12"/>
  <c r="K825" i="12"/>
  <c r="K828" i="12"/>
  <c r="N68" i="11"/>
  <c r="N66" i="11" s="1"/>
  <c r="O137" i="12"/>
  <c r="O170" i="12"/>
  <c r="I233" i="12"/>
  <c r="K233" i="12" s="1"/>
  <c r="O306" i="12"/>
  <c r="L317" i="12"/>
  <c r="O350" i="12"/>
  <c r="O353" i="12"/>
  <c r="J374" i="12"/>
  <c r="J364" i="12" s="1"/>
  <c r="M69" i="11"/>
  <c r="P69" i="11" s="1"/>
  <c r="M43" i="12"/>
  <c r="M41" i="12" s="1"/>
  <c r="L135" i="12"/>
  <c r="O135" i="12" s="1"/>
  <c r="O140" i="12"/>
  <c r="K145" i="12"/>
  <c r="L168" i="12"/>
  <c r="P186" i="12"/>
  <c r="L209" i="12"/>
  <c r="O209" i="12" s="1"/>
  <c r="L217" i="12"/>
  <c r="O217" i="12" s="1"/>
  <c r="L264" i="12"/>
  <c r="P266" i="12"/>
  <c r="M280" i="12"/>
  <c r="P280" i="12" s="1"/>
  <c r="P303" i="12"/>
  <c r="P323" i="12"/>
  <c r="L351" i="12"/>
  <c r="O351" i="12" s="1"/>
  <c r="L391" i="12"/>
  <c r="L469" i="12"/>
  <c r="O469" i="12" s="1"/>
  <c r="J721" i="12"/>
  <c r="K721" i="12" s="1"/>
  <c r="L788" i="12"/>
  <c r="O788" i="12" s="1"/>
  <c r="K823" i="12"/>
  <c r="K826" i="12"/>
  <c r="L9" i="12"/>
  <c r="O15" i="12"/>
  <c r="P120" i="12"/>
  <c r="M318" i="12"/>
  <c r="P318" i="12" s="1"/>
  <c r="P320" i="12"/>
  <c r="M317" i="12"/>
  <c r="P317" i="12" s="1"/>
  <c r="K98" i="10"/>
  <c r="M121" i="10"/>
  <c r="M119" i="10" s="1"/>
  <c r="P119" i="10" s="1"/>
  <c r="L47" i="11"/>
  <c r="O47" i="11" s="1"/>
  <c r="L183" i="11"/>
  <c r="L181" i="11" s="1"/>
  <c r="K338" i="11"/>
  <c r="O351" i="11"/>
  <c r="L470" i="11"/>
  <c r="L533" i="11"/>
  <c r="O533" i="11" s="1"/>
  <c r="L26" i="12"/>
  <c r="O58" i="12"/>
  <c r="J87" i="12"/>
  <c r="K87" i="12" s="1"/>
  <c r="I131" i="12"/>
  <c r="N151" i="12"/>
  <c r="L151" i="12"/>
  <c r="O151" i="12" s="1"/>
  <c r="L152" i="12"/>
  <c r="O152" i="12" s="1"/>
  <c r="M183" i="12"/>
  <c r="L249" i="12"/>
  <c r="O249" i="12" s="1"/>
  <c r="L228" i="12"/>
  <c r="L267" i="12"/>
  <c r="O267" i="12" s="1"/>
  <c r="O269" i="12"/>
  <c r="L283" i="12"/>
  <c r="O283" i="12" s="1"/>
  <c r="O285" i="12"/>
  <c r="K288" i="12"/>
  <c r="J288" i="12"/>
  <c r="J275" i="12" s="1"/>
  <c r="P299" i="12"/>
  <c r="N331" i="12"/>
  <c r="N330" i="12"/>
  <c r="O546" i="12"/>
  <c r="L544" i="12"/>
  <c r="O544" i="12" s="1"/>
  <c r="O61" i="10"/>
  <c r="L187" i="11"/>
  <c r="O187" i="11" s="1"/>
  <c r="I216" i="11"/>
  <c r="K216" i="11" s="1"/>
  <c r="P266" i="11"/>
  <c r="M283" i="11"/>
  <c r="P283" i="11" s="1"/>
  <c r="P351" i="11"/>
  <c r="K355" i="11"/>
  <c r="I442" i="11"/>
  <c r="K442" i="11" s="1"/>
  <c r="K462" i="11"/>
  <c r="O29" i="12"/>
  <c r="P91" i="12"/>
  <c r="I86" i="12"/>
  <c r="K86" i="12" s="1"/>
  <c r="K98" i="12"/>
  <c r="P133" i="12"/>
  <c r="O150" i="12"/>
  <c r="I208" i="12"/>
  <c r="K208" i="12" s="1"/>
  <c r="L229" i="12"/>
  <c r="L238" i="12"/>
  <c r="O266" i="12"/>
  <c r="O333" i="12"/>
  <c r="K435" i="12"/>
  <c r="J433" i="12"/>
  <c r="J417" i="12" s="1"/>
  <c r="I433" i="12"/>
  <c r="L209" i="11"/>
  <c r="O209" i="11" s="1"/>
  <c r="K822" i="11"/>
  <c r="K825" i="11"/>
  <c r="K828" i="11"/>
  <c r="O35" i="12"/>
  <c r="P36" i="12"/>
  <c r="M44" i="12"/>
  <c r="P46" i="12"/>
  <c r="P54" i="12"/>
  <c r="O127" i="12"/>
  <c r="O166" i="12"/>
  <c r="K248" i="12"/>
  <c r="I226" i="12"/>
  <c r="O278" i="12"/>
  <c r="O419" i="12"/>
  <c r="K729" i="10"/>
  <c r="O46" i="11"/>
  <c r="L121" i="11"/>
  <c r="O121" i="11" s="1"/>
  <c r="M23" i="12"/>
  <c r="N23" i="12"/>
  <c r="O46" i="12"/>
  <c r="N69" i="12"/>
  <c r="N68" i="12"/>
  <c r="N66" i="12" s="1"/>
  <c r="I164" i="12"/>
  <c r="K164" i="12" s="1"/>
  <c r="K174" i="12"/>
  <c r="K271" i="12"/>
  <c r="I260" i="12"/>
  <c r="K260" i="12" s="1"/>
  <c r="M502" i="12"/>
  <c r="P502" i="12" s="1"/>
  <c r="P503" i="12"/>
  <c r="K824" i="10"/>
  <c r="K827" i="10"/>
  <c r="L36" i="11"/>
  <c r="O36" i="11" s="1"/>
  <c r="I364" i="11"/>
  <c r="K647" i="11"/>
  <c r="K823" i="11"/>
  <c r="K826" i="11"/>
  <c r="P12" i="12"/>
  <c r="O19" i="12"/>
  <c r="P42" i="12"/>
  <c r="M47" i="12"/>
  <c r="P47" i="12" s="1"/>
  <c r="P49" i="12"/>
  <c r="N121" i="12"/>
  <c r="N119" i="12" s="1"/>
  <c r="N122" i="12"/>
  <c r="L23" i="12"/>
  <c r="L134" i="12"/>
  <c r="J143" i="12"/>
  <c r="J131" i="12" s="1"/>
  <c r="P157" i="12"/>
  <c r="M155" i="12"/>
  <c r="P155" i="12" s="1"/>
  <c r="M184" i="12"/>
  <c r="K204" i="12"/>
  <c r="I197" i="12"/>
  <c r="K197" i="12" s="1"/>
  <c r="L280" i="12"/>
  <c r="O280" i="12" s="1"/>
  <c r="L279" i="12"/>
  <c r="O279" i="12" s="1"/>
  <c r="O407" i="12"/>
  <c r="L405" i="12"/>
  <c r="O405" i="12" s="1"/>
  <c r="O424" i="12"/>
  <c r="L429" i="12"/>
  <c r="O429" i="12" s="1"/>
  <c r="O431" i="12"/>
  <c r="I628" i="12"/>
  <c r="K628" i="12" s="1"/>
  <c r="K651" i="12"/>
  <c r="P771" i="12"/>
  <c r="M770" i="12"/>
  <c r="P770" i="12" s="1"/>
  <c r="L68" i="12"/>
  <c r="L90" i="12"/>
  <c r="L167" i="12"/>
  <c r="K236" i="12"/>
  <c r="M263" i="12"/>
  <c r="M279" i="12"/>
  <c r="L300" i="12"/>
  <c r="N347" i="12"/>
  <c r="P353" i="12"/>
  <c r="N391" i="12"/>
  <c r="N389" i="12" s="1"/>
  <c r="P407" i="12"/>
  <c r="M404" i="12"/>
  <c r="O410" i="12"/>
  <c r="L408" i="12"/>
  <c r="O408" i="12" s="1"/>
  <c r="N414" i="12"/>
  <c r="L477" i="12"/>
  <c r="O477" i="12" s="1"/>
  <c r="P686" i="12"/>
  <c r="O403" i="12"/>
  <c r="M15" i="12"/>
  <c r="M29" i="12"/>
  <c r="P137" i="12"/>
  <c r="P154" i="12"/>
  <c r="P333" i="12"/>
  <c r="L348" i="12"/>
  <c r="O348" i="12" s="1"/>
  <c r="K365" i="12"/>
  <c r="L392" i="12"/>
  <c r="O392" i="12" s="1"/>
  <c r="P445" i="12"/>
  <c r="L395" i="12"/>
  <c r="O395" i="12" s="1"/>
  <c r="O397" i="12"/>
  <c r="L422" i="12"/>
  <c r="O422" i="12" s="1"/>
  <c r="M424" i="12"/>
  <c r="L547" i="12"/>
  <c r="O547" i="12" s="1"/>
  <c r="O549" i="12"/>
  <c r="M549" i="12"/>
  <c r="O472" i="12"/>
  <c r="I559" i="12"/>
  <c r="K576" i="12"/>
  <c r="K593" i="12"/>
  <c r="P788" i="12"/>
  <c r="M786" i="12"/>
  <c r="P786" i="12" s="1"/>
  <c r="I785" i="12"/>
  <c r="K785" i="12" s="1"/>
  <c r="K800" i="12"/>
  <c r="O806" i="12"/>
  <c r="L805" i="12"/>
  <c r="O805" i="12" s="1"/>
  <c r="L658" i="12"/>
  <c r="O658" i="12" s="1"/>
  <c r="O660" i="12"/>
  <c r="M660" i="12"/>
  <c r="P755" i="12"/>
  <c r="M754" i="12"/>
  <c r="P754" i="12" s="1"/>
  <c r="O787" i="12"/>
  <c r="L555" i="12"/>
  <c r="O555" i="12" s="1"/>
  <c r="O557" i="12"/>
  <c r="P630" i="12"/>
  <c r="M629" i="12"/>
  <c r="P629" i="12" s="1"/>
  <c r="L657" i="12"/>
  <c r="P738" i="12"/>
  <c r="M737" i="12"/>
  <c r="P737" i="12" s="1"/>
  <c r="K466" i="12"/>
  <c r="M469" i="12"/>
  <c r="P472" i="12"/>
  <c r="P555" i="12"/>
  <c r="M545" i="12"/>
  <c r="P807" i="12"/>
  <c r="M805" i="12"/>
  <c r="P805" i="12" s="1"/>
  <c r="L526" i="12"/>
  <c r="O526" i="12" s="1"/>
  <c r="K675" i="12"/>
  <c r="O791" i="12"/>
  <c r="L639" i="12"/>
  <c r="O639" i="12" s="1"/>
  <c r="K539" i="12"/>
  <c r="L631" i="12"/>
  <c r="K669" i="12"/>
  <c r="K673" i="12"/>
  <c r="L687" i="12"/>
  <c r="I654" i="12"/>
  <c r="K654" i="12" s="1"/>
  <c r="O157" i="11"/>
  <c r="L155" i="11"/>
  <c r="O155" i="11" s="1"/>
  <c r="N263" i="11"/>
  <c r="N261" i="11" s="1"/>
  <c r="K325" i="11"/>
  <c r="I314" i="11"/>
  <c r="K314" i="11" s="1"/>
  <c r="J721" i="9"/>
  <c r="K721" i="9" s="1"/>
  <c r="I276" i="10"/>
  <c r="K276" i="10" s="1"/>
  <c r="M690" i="10"/>
  <c r="M688" i="10" s="1"/>
  <c r="P688" i="10" s="1"/>
  <c r="L26" i="11"/>
  <c r="L24" i="11" s="1"/>
  <c r="P91" i="11"/>
  <c r="O186" i="11"/>
  <c r="L231" i="11"/>
  <c r="K287" i="11"/>
  <c r="I276" i="11"/>
  <c r="K276" i="11" s="1"/>
  <c r="L304" i="11"/>
  <c r="O304" i="11" s="1"/>
  <c r="O333" i="11"/>
  <c r="N330" i="11"/>
  <c r="N328" i="11" s="1"/>
  <c r="O397" i="11"/>
  <c r="K821" i="11"/>
  <c r="K824" i="11"/>
  <c r="K827" i="11"/>
  <c r="M69" i="10"/>
  <c r="P69" i="10" s="1"/>
  <c r="P333" i="10"/>
  <c r="O154" i="11"/>
  <c r="J288" i="11"/>
  <c r="J275" i="11" s="1"/>
  <c r="K288" i="11"/>
  <c r="L347" i="11"/>
  <c r="L345" i="11" s="1"/>
  <c r="J433" i="11"/>
  <c r="J417" i="11" s="1"/>
  <c r="L688" i="11"/>
  <c r="O688" i="11" s="1"/>
  <c r="O264" i="10"/>
  <c r="L446" i="10"/>
  <c r="L444" i="10" s="1"/>
  <c r="O444" i="10" s="1"/>
  <c r="K675" i="10"/>
  <c r="K146" i="11"/>
  <c r="I130" i="11"/>
  <c r="K130" i="11" s="1"/>
  <c r="L151" i="11"/>
  <c r="L149" i="11" s="1"/>
  <c r="N183" i="11"/>
  <c r="N184" i="11"/>
  <c r="O184" i="11" s="1"/>
  <c r="K193" i="11"/>
  <c r="I190" i="11"/>
  <c r="K190" i="11" s="1"/>
  <c r="M55" i="8"/>
  <c r="M53" i="8" s="1"/>
  <c r="N43" i="9"/>
  <c r="N41" i="9" s="1"/>
  <c r="L230" i="9"/>
  <c r="K338" i="9"/>
  <c r="I190" i="10"/>
  <c r="K190" i="10" s="1"/>
  <c r="N330" i="10"/>
  <c r="N328" i="10" s="1"/>
  <c r="P46" i="11"/>
  <c r="O124" i="11"/>
  <c r="L122" i="11"/>
  <c r="O122" i="11" s="1"/>
  <c r="L300" i="11"/>
  <c r="L298" i="11" s="1"/>
  <c r="O298" i="11" s="1"/>
  <c r="O303" i="11"/>
  <c r="L301" i="11"/>
  <c r="O301" i="11" s="1"/>
  <c r="N404" i="11"/>
  <c r="N402" i="11" s="1"/>
  <c r="O424" i="11"/>
  <c r="I559" i="11"/>
  <c r="K559" i="11" s="1"/>
  <c r="L198" i="11"/>
  <c r="O198" i="11" s="1"/>
  <c r="M279" i="11"/>
  <c r="P279" i="11" s="1"/>
  <c r="O353" i="11"/>
  <c r="O91" i="11"/>
  <c r="L134" i="11"/>
  <c r="O134" i="11" s="1"/>
  <c r="N134" i="11"/>
  <c r="N132" i="11" s="1"/>
  <c r="M280" i="11"/>
  <c r="P280" i="11" s="1"/>
  <c r="P282" i="11"/>
  <c r="K340" i="11"/>
  <c r="K370" i="11"/>
  <c r="K381" i="11"/>
  <c r="P472" i="11"/>
  <c r="M470" i="11"/>
  <c r="P470" i="11" s="1"/>
  <c r="M469" i="11"/>
  <c r="M467" i="11" s="1"/>
  <c r="O549" i="11"/>
  <c r="L547" i="11"/>
  <c r="O547" i="11" s="1"/>
  <c r="L546" i="11"/>
  <c r="O546" i="11" s="1"/>
  <c r="O634" i="11"/>
  <c r="L632" i="11"/>
  <c r="O632" i="11" s="1"/>
  <c r="M634" i="11"/>
  <c r="M631" i="11" s="1"/>
  <c r="P631" i="11" s="1"/>
  <c r="K673" i="11"/>
  <c r="K672" i="11"/>
  <c r="K675" i="11"/>
  <c r="J721" i="7"/>
  <c r="N121" i="10"/>
  <c r="N119" i="10" s="1"/>
  <c r="N183" i="10"/>
  <c r="N181" i="10" s="1"/>
  <c r="L33" i="11"/>
  <c r="M47" i="11"/>
  <c r="P47" i="11" s="1"/>
  <c r="N26" i="11"/>
  <c r="N16" i="11" s="1"/>
  <c r="M55" i="11"/>
  <c r="M53" i="11" s="1"/>
  <c r="N69" i="11"/>
  <c r="L72" i="11"/>
  <c r="O72" i="11" s="1"/>
  <c r="N152" i="11"/>
  <c r="O152" i="11" s="1"/>
  <c r="N168" i="11"/>
  <c r="O168" i="11" s="1"/>
  <c r="O170" i="11"/>
  <c r="K372" i="11"/>
  <c r="L392" i="11"/>
  <c r="O392" i="11" s="1"/>
  <c r="N408" i="11"/>
  <c r="K435" i="11"/>
  <c r="K538" i="11"/>
  <c r="J537" i="11"/>
  <c r="J522" i="11" s="1"/>
  <c r="L658" i="11"/>
  <c r="O658" i="11" s="1"/>
  <c r="L657" i="11"/>
  <c r="O660" i="11"/>
  <c r="O791" i="11"/>
  <c r="L788" i="11"/>
  <c r="O788" i="11" s="1"/>
  <c r="O333" i="9"/>
  <c r="K99" i="10"/>
  <c r="L229" i="10"/>
  <c r="M43" i="11"/>
  <c r="M41" i="11" s="1"/>
  <c r="N47" i="11"/>
  <c r="L59" i="11"/>
  <c r="O59" i="11" s="1"/>
  <c r="M72" i="11"/>
  <c r="P72" i="11" s="1"/>
  <c r="L135" i="11"/>
  <c r="O135" i="11" s="1"/>
  <c r="L167" i="11"/>
  <c r="L165" i="11" s="1"/>
  <c r="L171" i="11"/>
  <c r="O171" i="11" s="1"/>
  <c r="K176" i="11"/>
  <c r="K244" i="11"/>
  <c r="N264" i="11"/>
  <c r="O264" i="11" s="1"/>
  <c r="O266" i="11"/>
  <c r="N334" i="11"/>
  <c r="J365" i="11"/>
  <c r="K365" i="11" s="1"/>
  <c r="N391" i="11"/>
  <c r="N389" i="11" s="1"/>
  <c r="K628" i="11"/>
  <c r="L631" i="11"/>
  <c r="O631" i="11" s="1"/>
  <c r="L171" i="9"/>
  <c r="O171" i="9" s="1"/>
  <c r="O137" i="10"/>
  <c r="M151" i="10"/>
  <c r="P151" i="10" s="1"/>
  <c r="L230" i="10"/>
  <c r="N317" i="10"/>
  <c r="N315" i="10" s="1"/>
  <c r="P351" i="10"/>
  <c r="K720" i="10"/>
  <c r="K728" i="10"/>
  <c r="K828" i="10"/>
  <c r="L44" i="11"/>
  <c r="I86" i="11"/>
  <c r="K86" i="11" s="1"/>
  <c r="N90" i="11"/>
  <c r="N88" i="11" s="1"/>
  <c r="L125" i="11"/>
  <c r="O125" i="11" s="1"/>
  <c r="M135" i="11"/>
  <c r="P135" i="11" s="1"/>
  <c r="M171" i="11"/>
  <c r="P171" i="11" s="1"/>
  <c r="I208" i="11"/>
  <c r="K208" i="11" s="1"/>
  <c r="L263" i="11"/>
  <c r="L267" i="11"/>
  <c r="O267" i="11" s="1"/>
  <c r="L279" i="11"/>
  <c r="L277" i="11" s="1"/>
  <c r="O277" i="11" s="1"/>
  <c r="O320" i="11"/>
  <c r="J327" i="11"/>
  <c r="K327" i="11" s="1"/>
  <c r="K378" i="11"/>
  <c r="O394" i="11"/>
  <c r="K651" i="11"/>
  <c r="L68" i="10"/>
  <c r="O68" i="10" s="1"/>
  <c r="L300" i="10"/>
  <c r="O300" i="10" s="1"/>
  <c r="L334" i="10"/>
  <c r="O334" i="10" s="1"/>
  <c r="M347" i="10"/>
  <c r="M345" i="10" s="1"/>
  <c r="M392" i="10"/>
  <c r="P392" i="10" s="1"/>
  <c r="M395" i="10"/>
  <c r="P395" i="10" s="1"/>
  <c r="O61" i="11"/>
  <c r="L94" i="11"/>
  <c r="O94" i="11" s="1"/>
  <c r="O127" i="11"/>
  <c r="I148" i="11"/>
  <c r="K148" i="11" s="1"/>
  <c r="M183" i="11"/>
  <c r="M181" i="11" s="1"/>
  <c r="L238" i="11"/>
  <c r="O238" i="11" s="1"/>
  <c r="L249" i="11"/>
  <c r="O249" i="11" s="1"/>
  <c r="M263" i="11"/>
  <c r="N279" i="11"/>
  <c r="N277" i="11" s="1"/>
  <c r="M300" i="11"/>
  <c r="L317" i="11"/>
  <c r="O317" i="11" s="1"/>
  <c r="O323" i="11"/>
  <c r="P394" i="11"/>
  <c r="I433" i="11"/>
  <c r="I417" i="11" s="1"/>
  <c r="O449" i="11"/>
  <c r="L446" i="11"/>
  <c r="L444" i="11" s="1"/>
  <c r="O444" i="11" s="1"/>
  <c r="K674" i="11"/>
  <c r="K822" i="7"/>
  <c r="K828" i="7"/>
  <c r="O44" i="10"/>
  <c r="L280" i="10"/>
  <c r="O280" i="10" s="1"/>
  <c r="L788" i="10"/>
  <c r="O788" i="10" s="1"/>
  <c r="K823" i="10"/>
  <c r="N23" i="11"/>
  <c r="N44" i="11"/>
  <c r="P44" i="11" s="1"/>
  <c r="L69" i="11"/>
  <c r="O69" i="11" s="1"/>
  <c r="I76" i="11"/>
  <c r="K76" i="11" s="1"/>
  <c r="P127" i="11"/>
  <c r="M138" i="11"/>
  <c r="P138" i="11" s="1"/>
  <c r="N151" i="11"/>
  <c r="N149" i="11" s="1"/>
  <c r="P170" i="11"/>
  <c r="I233" i="11"/>
  <c r="K233" i="11" s="1"/>
  <c r="L230" i="11"/>
  <c r="N300" i="11"/>
  <c r="N298" i="11" s="1"/>
  <c r="M317" i="11"/>
  <c r="M347" i="11"/>
  <c r="M345" i="11" s="1"/>
  <c r="J374" i="11"/>
  <c r="K374" i="11" s="1"/>
  <c r="K379" i="11"/>
  <c r="L447" i="11"/>
  <c r="O447" i="11" s="1"/>
  <c r="L469" i="11"/>
  <c r="L467" i="11" s="1"/>
  <c r="K594" i="11"/>
  <c r="P56" i="11"/>
  <c r="L9" i="11"/>
  <c r="O12" i="11"/>
  <c r="O15" i="11"/>
  <c r="K237" i="11"/>
  <c r="M331" i="11"/>
  <c r="P331" i="11" s="1"/>
  <c r="P333" i="11"/>
  <c r="O686" i="11"/>
  <c r="P738" i="11"/>
  <c r="M737" i="11"/>
  <c r="P737" i="11" s="1"/>
  <c r="P771" i="11"/>
  <c r="M770" i="11"/>
  <c r="P770" i="11" s="1"/>
  <c r="P788" i="11"/>
  <c r="M786" i="11"/>
  <c r="P786" i="11" s="1"/>
  <c r="P807" i="11"/>
  <c r="M805" i="11"/>
  <c r="P805" i="11" s="1"/>
  <c r="N90" i="7"/>
  <c r="N88" i="7" s="1"/>
  <c r="K647" i="7"/>
  <c r="K728" i="8"/>
  <c r="N68" i="9"/>
  <c r="N66" i="9" s="1"/>
  <c r="L209" i="9"/>
  <c r="O209" i="9" s="1"/>
  <c r="M152" i="10"/>
  <c r="P152" i="10" s="1"/>
  <c r="P154" i="10"/>
  <c r="M279" i="10"/>
  <c r="P279" i="10" s="1"/>
  <c r="L688" i="10"/>
  <c r="O688" i="10" s="1"/>
  <c r="N15" i="11"/>
  <c r="P22" i="11"/>
  <c r="M19" i="11"/>
  <c r="M12" i="11"/>
  <c r="M26" i="11"/>
  <c r="M34" i="11"/>
  <c r="P34" i="11" s="1"/>
  <c r="O35" i="11"/>
  <c r="P42" i="11"/>
  <c r="N55" i="11"/>
  <c r="O58" i="11"/>
  <c r="P61" i="11"/>
  <c r="I77" i="11"/>
  <c r="K82" i="11"/>
  <c r="L90" i="11"/>
  <c r="P93" i="11"/>
  <c r="M121" i="11"/>
  <c r="M134" i="11"/>
  <c r="P134" i="11" s="1"/>
  <c r="J143" i="11"/>
  <c r="J131" i="11" s="1"/>
  <c r="P157" i="11"/>
  <c r="M155" i="11"/>
  <c r="P155" i="11" s="1"/>
  <c r="M187" i="11"/>
  <c r="P187" i="11" s="1"/>
  <c r="P189" i="11"/>
  <c r="L217" i="11"/>
  <c r="O217" i="11" s="1"/>
  <c r="L405" i="11"/>
  <c r="O405" i="11" s="1"/>
  <c r="O407" i="11"/>
  <c r="L404" i="11"/>
  <c r="O404" i="11" s="1"/>
  <c r="L187" i="9"/>
  <c r="O187" i="9" s="1"/>
  <c r="N90" i="10"/>
  <c r="N88" i="10" s="1"/>
  <c r="P303" i="10"/>
  <c r="O19" i="11"/>
  <c r="L29" i="11"/>
  <c r="N34" i="11"/>
  <c r="L43" i="11"/>
  <c r="L41" i="11" s="1"/>
  <c r="P58" i="11"/>
  <c r="I87" i="11"/>
  <c r="K87" i="11" s="1"/>
  <c r="M90" i="11"/>
  <c r="N121" i="11"/>
  <c r="N119" i="11" s="1"/>
  <c r="O182" i="11"/>
  <c r="M334" i="11"/>
  <c r="P334" i="11" s="1"/>
  <c r="P336" i="11"/>
  <c r="O346" i="11"/>
  <c r="N348" i="11"/>
  <c r="O348" i="11" s="1"/>
  <c r="P350" i="11"/>
  <c r="O350" i="11"/>
  <c r="N347" i="11"/>
  <c r="N469" i="11"/>
  <c r="N470" i="11"/>
  <c r="K708" i="8"/>
  <c r="P264" i="10"/>
  <c r="M330" i="10"/>
  <c r="M328" i="10" s="1"/>
  <c r="O22" i="11"/>
  <c r="P67" i="11"/>
  <c r="O93" i="11"/>
  <c r="P124" i="11"/>
  <c r="P154" i="11"/>
  <c r="M152" i="11"/>
  <c r="L280" i="11"/>
  <c r="O280" i="11" s="1"/>
  <c r="O282" i="11"/>
  <c r="P410" i="11"/>
  <c r="M408" i="11"/>
  <c r="P408" i="11" s="1"/>
  <c r="M404" i="11"/>
  <c r="L43" i="10"/>
  <c r="L41" i="10" s="1"/>
  <c r="L47" i="10"/>
  <c r="O47" i="10" s="1"/>
  <c r="M135" i="10"/>
  <c r="P135" i="10" s="1"/>
  <c r="L217" i="10"/>
  <c r="O217" i="10" s="1"/>
  <c r="L231" i="10"/>
  <c r="L263" i="10"/>
  <c r="L261" i="10" s="1"/>
  <c r="N347" i="10"/>
  <c r="N345" i="10" s="1"/>
  <c r="O353" i="10"/>
  <c r="L23" i="11"/>
  <c r="N43" i="11"/>
  <c r="N41" i="11" s="1"/>
  <c r="L68" i="11"/>
  <c r="O68" i="11" s="1"/>
  <c r="M167" i="11"/>
  <c r="M184" i="11"/>
  <c r="P186" i="11"/>
  <c r="L283" i="11"/>
  <c r="O283" i="11" s="1"/>
  <c r="O285" i="11"/>
  <c r="M330" i="11"/>
  <c r="O420" i="11"/>
  <c r="N422" i="11"/>
  <c r="N33" i="11"/>
  <c r="N546" i="11"/>
  <c r="N547" i="11"/>
  <c r="I314" i="9"/>
  <c r="K314" i="9" s="1"/>
  <c r="N331" i="9"/>
  <c r="P331" i="9" s="1"/>
  <c r="L347" i="9"/>
  <c r="L345" i="9" s="1"/>
  <c r="M59" i="10"/>
  <c r="P59" i="10" s="1"/>
  <c r="M68" i="10"/>
  <c r="P68" i="10" s="1"/>
  <c r="M122" i="10"/>
  <c r="P122" i="10" s="1"/>
  <c r="P127" i="10"/>
  <c r="O173" i="10"/>
  <c r="N263" i="10"/>
  <c r="N261" i="10" s="1"/>
  <c r="L348" i="10"/>
  <c r="L351" i="10"/>
  <c r="O351" i="10" s="1"/>
  <c r="K725" i="10"/>
  <c r="M23" i="11"/>
  <c r="M68" i="11"/>
  <c r="P68" i="11" s="1"/>
  <c r="M94" i="11"/>
  <c r="P94" i="11" s="1"/>
  <c r="P133" i="11"/>
  <c r="M151" i="11"/>
  <c r="I164" i="11"/>
  <c r="K164" i="11" s="1"/>
  <c r="O166" i="11"/>
  <c r="I260" i="11"/>
  <c r="K260" i="11" s="1"/>
  <c r="O329" i="11"/>
  <c r="N447" i="11"/>
  <c r="M264" i="11"/>
  <c r="M267" i="11"/>
  <c r="P267" i="11" s="1"/>
  <c r="M301" i="11"/>
  <c r="P301" i="11" s="1"/>
  <c r="M304" i="11"/>
  <c r="P304" i="11" s="1"/>
  <c r="O316" i="11"/>
  <c r="P320" i="11"/>
  <c r="P323" i="11"/>
  <c r="P353" i="11"/>
  <c r="O472" i="11"/>
  <c r="L477" i="11"/>
  <c r="O477" i="11" s="1"/>
  <c r="K568" i="11"/>
  <c r="J593" i="11"/>
  <c r="J592" i="11" s="1"/>
  <c r="K592" i="11" s="1"/>
  <c r="O787" i="11"/>
  <c r="I785" i="11"/>
  <c r="K785" i="11" s="1"/>
  <c r="K800" i="11"/>
  <c r="O806" i="11"/>
  <c r="L805" i="11"/>
  <c r="O805" i="11" s="1"/>
  <c r="I434" i="11"/>
  <c r="L525" i="11"/>
  <c r="O525" i="11" s="1"/>
  <c r="O545" i="11"/>
  <c r="K560" i="11"/>
  <c r="O630" i="11"/>
  <c r="L229" i="11"/>
  <c r="I248" i="11"/>
  <c r="K248" i="11" s="1"/>
  <c r="L429" i="11"/>
  <c r="O429" i="11" s="1"/>
  <c r="L421" i="11"/>
  <c r="O421" i="11" s="1"/>
  <c r="K649" i="11"/>
  <c r="P755" i="11"/>
  <c r="M754" i="11"/>
  <c r="P754" i="11" s="1"/>
  <c r="M391" i="11"/>
  <c r="P391" i="11" s="1"/>
  <c r="O431" i="11"/>
  <c r="N444" i="11"/>
  <c r="O456" i="11"/>
  <c r="N544" i="11"/>
  <c r="M549" i="11"/>
  <c r="K593" i="11"/>
  <c r="P687" i="11"/>
  <c r="M685" i="11"/>
  <c r="P685" i="11" s="1"/>
  <c r="I197" i="11"/>
  <c r="K197" i="11" s="1"/>
  <c r="P397" i="11"/>
  <c r="M444" i="11"/>
  <c r="P444" i="11" s="1"/>
  <c r="M523" i="11"/>
  <c r="P523" i="11" s="1"/>
  <c r="I654" i="11"/>
  <c r="K654" i="11" s="1"/>
  <c r="P656" i="11"/>
  <c r="K669" i="11"/>
  <c r="L687" i="11"/>
  <c r="O687" i="11" s="1"/>
  <c r="P348" i="9"/>
  <c r="M171" i="9"/>
  <c r="P171" i="9" s="1"/>
  <c r="M300" i="9"/>
  <c r="P300" i="9" s="1"/>
  <c r="N347" i="9"/>
  <c r="N345" i="9" s="1"/>
  <c r="I130" i="10"/>
  <c r="K130" i="10" s="1"/>
  <c r="L279" i="10"/>
  <c r="O279" i="10" s="1"/>
  <c r="M300" i="10"/>
  <c r="N348" i="10"/>
  <c r="P348" i="10" s="1"/>
  <c r="P350" i="10"/>
  <c r="O397" i="10"/>
  <c r="O472" i="10"/>
  <c r="K594" i="10"/>
  <c r="L231" i="9"/>
  <c r="M334" i="9"/>
  <c r="P334" i="9" s="1"/>
  <c r="L547" i="9"/>
  <c r="O547" i="9" s="1"/>
  <c r="O549" i="9"/>
  <c r="M331" i="10"/>
  <c r="P331" i="10" s="1"/>
  <c r="K672" i="8"/>
  <c r="M187" i="9"/>
  <c r="P187" i="9" s="1"/>
  <c r="L55" i="10"/>
  <c r="L53" i="10" s="1"/>
  <c r="K176" i="10"/>
  <c r="L198" i="10"/>
  <c r="O198" i="10" s="1"/>
  <c r="I260" i="10"/>
  <c r="K260" i="10" s="1"/>
  <c r="M263" i="10"/>
  <c r="N279" i="10"/>
  <c r="N277" i="10" s="1"/>
  <c r="O303" i="10"/>
  <c r="J327" i="10"/>
  <c r="K327" i="10" s="1"/>
  <c r="P353" i="10"/>
  <c r="O407" i="10"/>
  <c r="J433" i="10"/>
  <c r="L469" i="10"/>
  <c r="L467" i="10" s="1"/>
  <c r="O467" i="10" s="1"/>
  <c r="K537" i="10"/>
  <c r="K826" i="10"/>
  <c r="L447" i="7"/>
  <c r="O447" i="7" s="1"/>
  <c r="M55" i="10"/>
  <c r="M53" i="10" s="1"/>
  <c r="M72" i="10"/>
  <c r="P72" i="10" s="1"/>
  <c r="L183" i="10"/>
  <c r="P266" i="10"/>
  <c r="O350" i="10"/>
  <c r="L391" i="10"/>
  <c r="L389" i="10" s="1"/>
  <c r="O389" i="10" s="1"/>
  <c r="P74" i="9"/>
  <c r="L167" i="10"/>
  <c r="L165" i="10" s="1"/>
  <c r="P170" i="10"/>
  <c r="N184" i="10"/>
  <c r="P184" i="10" s="1"/>
  <c r="P189" i="10"/>
  <c r="P269" i="10"/>
  <c r="P282" i="10"/>
  <c r="K340" i="10"/>
  <c r="K143" i="10"/>
  <c r="I131" i="10"/>
  <c r="K131" i="10" s="1"/>
  <c r="L526" i="10"/>
  <c r="O526" i="10" s="1"/>
  <c r="O528" i="10"/>
  <c r="L525" i="10"/>
  <c r="K701" i="8"/>
  <c r="N263" i="9"/>
  <c r="N261" i="9" s="1"/>
  <c r="L279" i="9"/>
  <c r="O279" i="9" s="1"/>
  <c r="L348" i="9"/>
  <c r="O348" i="9" s="1"/>
  <c r="L33" i="10"/>
  <c r="O33" i="10" s="1"/>
  <c r="N91" i="10"/>
  <c r="P91" i="10" s="1"/>
  <c r="O93" i="10"/>
  <c r="M167" i="10"/>
  <c r="K325" i="10"/>
  <c r="M334" i="10"/>
  <c r="P334" i="10" s="1"/>
  <c r="M391" i="10"/>
  <c r="L408" i="10"/>
  <c r="O408" i="10" s="1"/>
  <c r="M408" i="10"/>
  <c r="P408" i="10" s="1"/>
  <c r="M404" i="10"/>
  <c r="O449" i="10"/>
  <c r="L447" i="10"/>
  <c r="O447" i="10" s="1"/>
  <c r="N134" i="6"/>
  <c r="N132" i="6" s="1"/>
  <c r="L422" i="8"/>
  <c r="O422" i="8" s="1"/>
  <c r="K675" i="8"/>
  <c r="I190" i="9"/>
  <c r="K190" i="9" s="1"/>
  <c r="M279" i="9"/>
  <c r="P279" i="9" s="1"/>
  <c r="I297" i="9"/>
  <c r="K297" i="9" s="1"/>
  <c r="K720" i="9"/>
  <c r="N68" i="10"/>
  <c r="N66" i="10" s="1"/>
  <c r="P93" i="10"/>
  <c r="L134" i="10"/>
  <c r="M138" i="10"/>
  <c r="P138" i="10" s="1"/>
  <c r="K145" i="10"/>
  <c r="N151" i="10"/>
  <c r="N149" i="10" s="1"/>
  <c r="N167" i="10"/>
  <c r="N165" i="10" s="1"/>
  <c r="O168" i="10"/>
  <c r="O186" i="10"/>
  <c r="I208" i="10"/>
  <c r="K208" i="10" s="1"/>
  <c r="L209" i="10"/>
  <c r="O209" i="10" s="1"/>
  <c r="L283" i="10"/>
  <c r="O283" i="10" s="1"/>
  <c r="J288" i="10"/>
  <c r="J275" i="10" s="1"/>
  <c r="O333" i="10"/>
  <c r="I364" i="10"/>
  <c r="K364" i="10" s="1"/>
  <c r="N408" i="10"/>
  <c r="N404" i="10"/>
  <c r="N402" i="10" s="1"/>
  <c r="M424" i="10"/>
  <c r="P424" i="10" s="1"/>
  <c r="O424" i="10"/>
  <c r="M449" i="10"/>
  <c r="J537" i="10"/>
  <c r="J522" i="10" s="1"/>
  <c r="L546" i="10"/>
  <c r="O546" i="10" s="1"/>
  <c r="L555" i="10"/>
  <c r="O555" i="10" s="1"/>
  <c r="O641" i="10"/>
  <c r="I260" i="9"/>
  <c r="K260" i="9" s="1"/>
  <c r="L280" i="9"/>
  <c r="O280" i="9" s="1"/>
  <c r="M43" i="10"/>
  <c r="M41" i="10" s="1"/>
  <c r="L90" i="10"/>
  <c r="L122" i="10"/>
  <c r="O122" i="10" s="1"/>
  <c r="M134" i="10"/>
  <c r="P134" i="10" s="1"/>
  <c r="O140" i="10"/>
  <c r="P168" i="10"/>
  <c r="P173" i="10"/>
  <c r="M183" i="10"/>
  <c r="P186" i="10"/>
  <c r="I216" i="10"/>
  <c r="K216" i="10" s="1"/>
  <c r="K255" i="10"/>
  <c r="I275" i="10"/>
  <c r="K275" i="10" s="1"/>
  <c r="M283" i="10"/>
  <c r="P283" i="10" s="1"/>
  <c r="L304" i="10"/>
  <c r="O304" i="10" s="1"/>
  <c r="L331" i="10"/>
  <c r="O331" i="10" s="1"/>
  <c r="L392" i="10"/>
  <c r="O392" i="10" s="1"/>
  <c r="L421" i="10"/>
  <c r="K538" i="10"/>
  <c r="L631" i="10"/>
  <c r="O631" i="10" s="1"/>
  <c r="K822" i="10"/>
  <c r="J722" i="8"/>
  <c r="K722" i="8" s="1"/>
  <c r="M26" i="10"/>
  <c r="M16" i="10" s="1"/>
  <c r="M14" i="10" s="1"/>
  <c r="O71" i="10"/>
  <c r="O96" i="10"/>
  <c r="N134" i="10"/>
  <c r="N132" i="10" s="1"/>
  <c r="I148" i="10"/>
  <c r="K148" i="10" s="1"/>
  <c r="I297" i="10"/>
  <c r="K297" i="10" s="1"/>
  <c r="N391" i="10"/>
  <c r="N389" i="10" s="1"/>
  <c r="L121" i="9"/>
  <c r="O121" i="9" s="1"/>
  <c r="O266" i="9"/>
  <c r="I628" i="9"/>
  <c r="K628" i="9" s="1"/>
  <c r="L36" i="10"/>
  <c r="L121" i="10"/>
  <c r="L119" i="10" s="1"/>
  <c r="O119" i="10" s="1"/>
  <c r="J143" i="10"/>
  <c r="J131" i="10" s="1"/>
  <c r="M155" i="10"/>
  <c r="P155" i="10" s="1"/>
  <c r="O170" i="10"/>
  <c r="O189" i="10"/>
  <c r="L238" i="10"/>
  <c r="O238" i="10" s="1"/>
  <c r="P306" i="10"/>
  <c r="N318" i="10"/>
  <c r="M321" i="10"/>
  <c r="P321" i="10" s="1"/>
  <c r="L330" i="10"/>
  <c r="N392" i="10"/>
  <c r="L404" i="10"/>
  <c r="L422" i="10"/>
  <c r="O422" i="10" s="1"/>
  <c r="I443" i="10"/>
  <c r="K443" i="10" s="1"/>
  <c r="O634" i="10"/>
  <c r="K673" i="10"/>
  <c r="K672" i="10"/>
  <c r="I654" i="10"/>
  <c r="K654" i="10" s="1"/>
  <c r="K726" i="10"/>
  <c r="J722" i="10"/>
  <c r="K722" i="10" s="1"/>
  <c r="O791" i="10"/>
  <c r="K821" i="10"/>
  <c r="P184" i="9"/>
  <c r="P25" i="10"/>
  <c r="P29" i="10"/>
  <c r="P316" i="10"/>
  <c r="P320" i="10"/>
  <c r="M317" i="10"/>
  <c r="P317" i="10" s="1"/>
  <c r="M318" i="10"/>
  <c r="P318" i="10" s="1"/>
  <c r="L321" i="10"/>
  <c r="O321" i="10" s="1"/>
  <c r="O323" i="10"/>
  <c r="L317" i="10"/>
  <c r="O317" i="10" s="1"/>
  <c r="I559" i="10"/>
  <c r="K576" i="10"/>
  <c r="I592" i="10"/>
  <c r="K592" i="10" s="1"/>
  <c r="K593" i="10"/>
  <c r="I628" i="4"/>
  <c r="K628" i="4" s="1"/>
  <c r="L121" i="5"/>
  <c r="O121" i="5" s="1"/>
  <c r="M404" i="8"/>
  <c r="P404" i="8" s="1"/>
  <c r="L122" i="9"/>
  <c r="O122" i="9" s="1"/>
  <c r="L300" i="9"/>
  <c r="O300" i="9" s="1"/>
  <c r="N404" i="9"/>
  <c r="N402" i="9" s="1"/>
  <c r="K728" i="9"/>
  <c r="P19" i="10"/>
  <c r="N19" i="10"/>
  <c r="N12" i="10"/>
  <c r="N56" i="10"/>
  <c r="O56" i="10" s="1"/>
  <c r="P58" i="10"/>
  <c r="N55" i="10"/>
  <c r="P555" i="10"/>
  <c r="M545" i="10"/>
  <c r="J721" i="10"/>
  <c r="K721" i="10" s="1"/>
  <c r="K723" i="10"/>
  <c r="N183" i="8"/>
  <c r="N181" i="8" s="1"/>
  <c r="N317" i="8"/>
  <c r="N315" i="8" s="1"/>
  <c r="P56" i="9"/>
  <c r="L69" i="9"/>
  <c r="O69" i="9" s="1"/>
  <c r="I112" i="9"/>
  <c r="K112" i="9" s="1"/>
  <c r="N23" i="9"/>
  <c r="N21" i="9" s="1"/>
  <c r="J288" i="9"/>
  <c r="J275" i="9" s="1"/>
  <c r="L317" i="9"/>
  <c r="O317" i="9" s="1"/>
  <c r="L321" i="9"/>
  <c r="O321" i="9" s="1"/>
  <c r="L546" i="9"/>
  <c r="L544" i="9" s="1"/>
  <c r="K822" i="9"/>
  <c r="K825" i="9"/>
  <c r="K828" i="9"/>
  <c r="I77" i="10"/>
  <c r="I442" i="10"/>
  <c r="K442" i="10" s="1"/>
  <c r="K460" i="10"/>
  <c r="P468" i="10"/>
  <c r="M467" i="10"/>
  <c r="P467" i="10" s="1"/>
  <c r="M318" i="8"/>
  <c r="P318" i="8" s="1"/>
  <c r="L469" i="8"/>
  <c r="O469" i="8" s="1"/>
  <c r="L263" i="9"/>
  <c r="L261" i="9" s="1"/>
  <c r="L301" i="9"/>
  <c r="O301" i="9" s="1"/>
  <c r="N26" i="10"/>
  <c r="O67" i="10"/>
  <c r="P133" i="10"/>
  <c r="N347" i="8"/>
  <c r="N345" i="8" s="1"/>
  <c r="L546" i="8"/>
  <c r="L544" i="8" s="1"/>
  <c r="O544" i="8" s="1"/>
  <c r="I654" i="8"/>
  <c r="K654" i="8" s="1"/>
  <c r="K673" i="8"/>
  <c r="N69" i="9"/>
  <c r="L72" i="9"/>
  <c r="O72" i="9" s="1"/>
  <c r="I148" i="9"/>
  <c r="K148" i="9" s="1"/>
  <c r="L152" i="9"/>
  <c r="O152" i="9" s="1"/>
  <c r="I216" i="9"/>
  <c r="K216" i="9" s="1"/>
  <c r="L238" i="9"/>
  <c r="O238" i="9" s="1"/>
  <c r="L264" i="9"/>
  <c r="I275" i="9"/>
  <c r="K275" i="9" s="1"/>
  <c r="N391" i="9"/>
  <c r="N389" i="9" s="1"/>
  <c r="L404" i="9"/>
  <c r="O404" i="9" s="1"/>
  <c r="L687" i="9"/>
  <c r="L685" i="9" s="1"/>
  <c r="O685" i="9" s="1"/>
  <c r="P46" i="10"/>
  <c r="M44" i="10"/>
  <c r="P44" i="10" s="1"/>
  <c r="M23" i="10"/>
  <c r="P67" i="10"/>
  <c r="O74" i="10"/>
  <c r="L26" i="10"/>
  <c r="I76" i="10"/>
  <c r="O154" i="10"/>
  <c r="L151" i="10"/>
  <c r="L152" i="10"/>
  <c r="O152" i="10" s="1"/>
  <c r="I276" i="9"/>
  <c r="K276" i="9" s="1"/>
  <c r="O19" i="10"/>
  <c r="O29" i="10"/>
  <c r="O32" i="10"/>
  <c r="N28" i="10"/>
  <c r="N23" i="10"/>
  <c r="N21" i="10" s="1"/>
  <c r="N43" i="10"/>
  <c r="O58" i="10"/>
  <c r="L12" i="10"/>
  <c r="P22" i="10"/>
  <c r="O46" i="10"/>
  <c r="L69" i="10"/>
  <c r="O69" i="10" s="1"/>
  <c r="P96" i="10"/>
  <c r="I112" i="10"/>
  <c r="K112" i="10" s="1"/>
  <c r="O660" i="10"/>
  <c r="L657" i="10"/>
  <c r="M12" i="10"/>
  <c r="K174" i="10"/>
  <c r="I164" i="10"/>
  <c r="K164" i="10" s="1"/>
  <c r="K244" i="10"/>
  <c r="I237" i="10"/>
  <c r="N301" i="10"/>
  <c r="N300" i="10"/>
  <c r="N298" i="10" s="1"/>
  <c r="P771" i="10"/>
  <c r="M770" i="10"/>
  <c r="P770" i="10" s="1"/>
  <c r="M47" i="10"/>
  <c r="P47" i="10" s="1"/>
  <c r="K78" i="10"/>
  <c r="M90" i="10"/>
  <c r="L125" i="10"/>
  <c r="O125" i="10" s="1"/>
  <c r="O262" i="10"/>
  <c r="L23" i="10"/>
  <c r="L155" i="10"/>
  <c r="O155" i="10" s="1"/>
  <c r="K236" i="10"/>
  <c r="P262" i="10"/>
  <c r="O316" i="10"/>
  <c r="I628" i="10"/>
  <c r="K628" i="10" s="1"/>
  <c r="K651" i="10"/>
  <c r="P755" i="10"/>
  <c r="M754" i="10"/>
  <c r="P754" i="10" s="1"/>
  <c r="L502" i="10"/>
  <c r="O502" i="10" s="1"/>
  <c r="N754" i="10"/>
  <c r="I785" i="10"/>
  <c r="K785" i="10" s="1"/>
  <c r="K800" i="10"/>
  <c r="L805" i="10"/>
  <c r="O805" i="10" s="1"/>
  <c r="K825" i="10"/>
  <c r="K338" i="10"/>
  <c r="N737" i="10"/>
  <c r="N414" i="10" s="1"/>
  <c r="P787" i="10"/>
  <c r="M786" i="10"/>
  <c r="P786" i="10" s="1"/>
  <c r="L228" i="10"/>
  <c r="L249" i="10"/>
  <c r="O249" i="10" s="1"/>
  <c r="P503" i="10"/>
  <c r="M502" i="10"/>
  <c r="P502" i="10" s="1"/>
  <c r="O549" i="10"/>
  <c r="M549" i="10"/>
  <c r="P630" i="10"/>
  <c r="M629" i="10"/>
  <c r="P629" i="10" s="1"/>
  <c r="P806" i="10"/>
  <c r="M805" i="10"/>
  <c r="P805" i="10" s="1"/>
  <c r="I197" i="10"/>
  <c r="K197" i="10" s="1"/>
  <c r="O266" i="10"/>
  <c r="L318" i="10"/>
  <c r="O318" i="10" s="1"/>
  <c r="O320" i="10"/>
  <c r="J364" i="10"/>
  <c r="P407" i="10"/>
  <c r="P410" i="10"/>
  <c r="I434" i="10"/>
  <c r="K669" i="10"/>
  <c r="N121" i="6"/>
  <c r="N119" i="6" s="1"/>
  <c r="M90" i="9"/>
  <c r="M88" i="9" s="1"/>
  <c r="K100" i="9"/>
  <c r="M134" i="9"/>
  <c r="P134" i="9" s="1"/>
  <c r="M183" i="9"/>
  <c r="N264" i="9"/>
  <c r="P282" i="9"/>
  <c r="L304" i="9"/>
  <c r="O304" i="9" s="1"/>
  <c r="O306" i="9"/>
  <c r="L408" i="9"/>
  <c r="O408" i="9" s="1"/>
  <c r="L447" i="9"/>
  <c r="O447" i="9" s="1"/>
  <c r="L36" i="9"/>
  <c r="O36" i="9" s="1"/>
  <c r="O557" i="9"/>
  <c r="I260" i="7"/>
  <c r="K260" i="7" s="1"/>
  <c r="I148" i="8"/>
  <c r="K148" i="8" s="1"/>
  <c r="L304" i="8"/>
  <c r="O304" i="8" s="1"/>
  <c r="L59" i="9"/>
  <c r="O59" i="9" s="1"/>
  <c r="M94" i="9"/>
  <c r="P94" i="9" s="1"/>
  <c r="L125" i="9"/>
  <c r="O125" i="9" s="1"/>
  <c r="L168" i="9"/>
  <c r="N167" i="9"/>
  <c r="N183" i="9"/>
  <c r="N181" i="9" s="1"/>
  <c r="L267" i="9"/>
  <c r="O267" i="9" s="1"/>
  <c r="P353" i="9"/>
  <c r="J364" i="9"/>
  <c r="P410" i="9"/>
  <c r="L408" i="6"/>
  <c r="O408" i="6" s="1"/>
  <c r="O353" i="8"/>
  <c r="M43" i="9"/>
  <c r="M135" i="9"/>
  <c r="P135" i="9" s="1"/>
  <c r="L392" i="9"/>
  <c r="O392" i="9" s="1"/>
  <c r="L788" i="9"/>
  <c r="O788" i="9" s="1"/>
  <c r="I260" i="6"/>
  <c r="K260" i="6" s="1"/>
  <c r="M171" i="8"/>
  <c r="P171" i="8" s="1"/>
  <c r="M68" i="9"/>
  <c r="P68" i="9" s="1"/>
  <c r="J537" i="9"/>
  <c r="J522" i="9" s="1"/>
  <c r="K725" i="9"/>
  <c r="L26" i="9"/>
  <c r="L24" i="9" s="1"/>
  <c r="L151" i="9"/>
  <c r="O151" i="9" s="1"/>
  <c r="M263" i="9"/>
  <c r="M261" i="9" s="1"/>
  <c r="N300" i="9"/>
  <c r="N298" i="9" s="1"/>
  <c r="J327" i="9"/>
  <c r="K327" i="9" s="1"/>
  <c r="K538" i="9"/>
  <c r="K821" i="9"/>
  <c r="K824" i="9"/>
  <c r="K827" i="9"/>
  <c r="I543" i="9"/>
  <c r="K543" i="9" s="1"/>
  <c r="K559" i="9"/>
  <c r="M43" i="8"/>
  <c r="M41" i="8" s="1"/>
  <c r="L279" i="8"/>
  <c r="L277" i="8" s="1"/>
  <c r="N44" i="9"/>
  <c r="P44" i="9" s="1"/>
  <c r="L47" i="9"/>
  <c r="O47" i="9" s="1"/>
  <c r="L55" i="9"/>
  <c r="L53" i="9" s="1"/>
  <c r="K116" i="9"/>
  <c r="N121" i="9"/>
  <c r="N119" i="9" s="1"/>
  <c r="N168" i="9"/>
  <c r="P168" i="9" s="1"/>
  <c r="K176" i="9"/>
  <c r="L283" i="9"/>
  <c r="O283" i="9" s="1"/>
  <c r="N330" i="9"/>
  <c r="N328" i="9" s="1"/>
  <c r="N392" i="9"/>
  <c r="L405" i="9"/>
  <c r="O405" i="9" s="1"/>
  <c r="I442" i="9"/>
  <c r="K442" i="9" s="1"/>
  <c r="L477" i="9"/>
  <c r="O477" i="9" s="1"/>
  <c r="K673" i="9"/>
  <c r="J722" i="9"/>
  <c r="K722" i="9" s="1"/>
  <c r="L134" i="5"/>
  <c r="L132" i="5" s="1"/>
  <c r="O132" i="5" s="1"/>
  <c r="P269" i="7"/>
  <c r="L317" i="7"/>
  <c r="O317" i="7" s="1"/>
  <c r="K362" i="7"/>
  <c r="J722" i="7"/>
  <c r="L230" i="8"/>
  <c r="M47" i="9"/>
  <c r="P47" i="9" s="1"/>
  <c r="N26" i="9"/>
  <c r="N16" i="9" s="1"/>
  <c r="N14" i="9" s="1"/>
  <c r="M55" i="9"/>
  <c r="M53" i="9" s="1"/>
  <c r="O56" i="9"/>
  <c r="L138" i="9"/>
  <c r="O138" i="9" s="1"/>
  <c r="O157" i="9"/>
  <c r="I208" i="9"/>
  <c r="K208" i="9" s="1"/>
  <c r="L229" i="9"/>
  <c r="N279" i="9"/>
  <c r="N277" i="9" s="1"/>
  <c r="M283" i="9"/>
  <c r="P283" i="9" s="1"/>
  <c r="L318" i="9"/>
  <c r="O318" i="9" s="1"/>
  <c r="N317" i="9"/>
  <c r="N315" i="9" s="1"/>
  <c r="L330" i="9"/>
  <c r="P350" i="9"/>
  <c r="M395" i="9"/>
  <c r="P395" i="9" s="1"/>
  <c r="I522" i="9"/>
  <c r="K522" i="9" s="1"/>
  <c r="K669" i="9"/>
  <c r="K726" i="9"/>
  <c r="K823" i="9"/>
  <c r="K826" i="9"/>
  <c r="N300" i="7"/>
  <c r="N298" i="7" s="1"/>
  <c r="M347" i="7"/>
  <c r="M345" i="7" s="1"/>
  <c r="L33" i="9"/>
  <c r="L31" i="9" s="1"/>
  <c r="P71" i="9"/>
  <c r="I86" i="9"/>
  <c r="K86" i="9" s="1"/>
  <c r="M138" i="9"/>
  <c r="P138" i="9" s="1"/>
  <c r="P140" i="9"/>
  <c r="L198" i="9"/>
  <c r="O198" i="9" s="1"/>
  <c r="P333" i="9"/>
  <c r="K340" i="9"/>
  <c r="O353" i="9"/>
  <c r="I364" i="9"/>
  <c r="K364" i="9" s="1"/>
  <c r="O407" i="9"/>
  <c r="L422" i="9"/>
  <c r="O422" i="9" s="1"/>
  <c r="O424" i="9"/>
  <c r="K576" i="9"/>
  <c r="O660" i="9"/>
  <c r="K723" i="9"/>
  <c r="M135" i="8"/>
  <c r="P135" i="8" s="1"/>
  <c r="P264" i="8"/>
  <c r="P266" i="8"/>
  <c r="N263" i="8"/>
  <c r="N261" i="8" s="1"/>
  <c r="L280" i="8"/>
  <c r="O280" i="8" s="1"/>
  <c r="N318" i="8"/>
  <c r="N330" i="8"/>
  <c r="N328" i="8" s="1"/>
  <c r="N348" i="8"/>
  <c r="P348" i="8" s="1"/>
  <c r="K374" i="8"/>
  <c r="O46" i="9"/>
  <c r="I76" i="9"/>
  <c r="K76" i="9" s="1"/>
  <c r="N90" i="9"/>
  <c r="N88" i="9" s="1"/>
  <c r="L134" i="9"/>
  <c r="O170" i="9"/>
  <c r="O184" i="9"/>
  <c r="O186" i="9"/>
  <c r="P320" i="9"/>
  <c r="O350" i="9"/>
  <c r="I654" i="9"/>
  <c r="K654" i="9" s="1"/>
  <c r="I143" i="4"/>
  <c r="I131" i="4" s="1"/>
  <c r="L317" i="6"/>
  <c r="O317" i="6" s="1"/>
  <c r="M330" i="6"/>
  <c r="M328" i="6" s="1"/>
  <c r="N267" i="8"/>
  <c r="L44" i="9"/>
  <c r="L94" i="9"/>
  <c r="O94" i="9" s="1"/>
  <c r="P170" i="9"/>
  <c r="P186" i="9"/>
  <c r="L217" i="9"/>
  <c r="O217" i="9" s="1"/>
  <c r="L228" i="9"/>
  <c r="P351" i="9"/>
  <c r="L470" i="9"/>
  <c r="O470" i="9" s="1"/>
  <c r="L9" i="9"/>
  <c r="O12" i="9"/>
  <c r="N9" i="9"/>
  <c r="K143" i="9"/>
  <c r="I131" i="9"/>
  <c r="K131" i="9" s="1"/>
  <c r="P127" i="9"/>
  <c r="M125" i="9"/>
  <c r="P125" i="9" s="1"/>
  <c r="P154" i="9"/>
  <c r="M152" i="9"/>
  <c r="P152" i="9" s="1"/>
  <c r="O182" i="9"/>
  <c r="O299" i="9"/>
  <c r="L395" i="9"/>
  <c r="O395" i="9" s="1"/>
  <c r="O397" i="9"/>
  <c r="L391" i="9"/>
  <c r="P738" i="9"/>
  <c r="M737" i="9"/>
  <c r="P737" i="9" s="1"/>
  <c r="P771" i="9"/>
  <c r="M770" i="9"/>
  <c r="P770" i="9" s="1"/>
  <c r="P788" i="9"/>
  <c r="M786" i="9"/>
  <c r="P786" i="9" s="1"/>
  <c r="P807" i="9"/>
  <c r="M805" i="9"/>
  <c r="P805" i="9" s="1"/>
  <c r="I190" i="7"/>
  <c r="K190" i="7" s="1"/>
  <c r="L321" i="7"/>
  <c r="O321" i="7" s="1"/>
  <c r="O348" i="7"/>
  <c r="L404" i="7"/>
  <c r="O404" i="7" s="1"/>
  <c r="N43" i="8"/>
  <c r="N41" i="8" s="1"/>
  <c r="N68" i="8"/>
  <c r="N66" i="8" s="1"/>
  <c r="L171" i="8"/>
  <c r="O171" i="8" s="1"/>
  <c r="O186" i="8"/>
  <c r="I275" i="8"/>
  <c r="P285" i="8"/>
  <c r="P394" i="8"/>
  <c r="O479" i="8"/>
  <c r="L657" i="8"/>
  <c r="O657" i="8" s="1"/>
  <c r="K729" i="8"/>
  <c r="N19" i="9"/>
  <c r="P22" i="9"/>
  <c r="M19" i="9"/>
  <c r="M12" i="9"/>
  <c r="M26" i="9"/>
  <c r="M34" i="9"/>
  <c r="P34" i="9" s="1"/>
  <c r="P49" i="9"/>
  <c r="N55" i="9"/>
  <c r="O58" i="9"/>
  <c r="P61" i="9"/>
  <c r="I77" i="9"/>
  <c r="K82" i="9"/>
  <c r="L90" i="9"/>
  <c r="N91" i="9"/>
  <c r="O91" i="9" s="1"/>
  <c r="P93" i="9"/>
  <c r="N134" i="9"/>
  <c r="N132" i="9" s="1"/>
  <c r="K145" i="9"/>
  <c r="M167" i="9"/>
  <c r="K255" i="9"/>
  <c r="I248" i="9"/>
  <c r="K248" i="9" s="1"/>
  <c r="O262" i="9"/>
  <c r="P278" i="9"/>
  <c r="M301" i="9"/>
  <c r="P301" i="9" s="1"/>
  <c r="P303" i="9"/>
  <c r="O420" i="9"/>
  <c r="M544" i="9"/>
  <c r="L229" i="4"/>
  <c r="I314" i="5"/>
  <c r="K314" i="5" s="1"/>
  <c r="L229" i="8"/>
  <c r="N404" i="8"/>
  <c r="N402" i="8" s="1"/>
  <c r="O19" i="9"/>
  <c r="L43" i="9"/>
  <c r="P58" i="9"/>
  <c r="P120" i="9"/>
  <c r="P124" i="9"/>
  <c r="M122" i="9"/>
  <c r="P122" i="9" s="1"/>
  <c r="M151" i="9"/>
  <c r="P151" i="9" s="1"/>
  <c r="I164" i="9"/>
  <c r="K164" i="9" s="1"/>
  <c r="O166" i="9"/>
  <c r="M264" i="9"/>
  <c r="P266" i="9"/>
  <c r="O346" i="9"/>
  <c r="K729" i="4"/>
  <c r="N121" i="8"/>
  <c r="N119" i="8" s="1"/>
  <c r="L408" i="8"/>
  <c r="O408" i="8" s="1"/>
  <c r="K822" i="8"/>
  <c r="K825" i="8"/>
  <c r="K828" i="8"/>
  <c r="O22" i="9"/>
  <c r="M29" i="9"/>
  <c r="P46" i="9"/>
  <c r="P67" i="9"/>
  <c r="O93" i="9"/>
  <c r="I130" i="9"/>
  <c r="K130" i="9" s="1"/>
  <c r="L135" i="9"/>
  <c r="O135" i="9" s="1"/>
  <c r="N151" i="9"/>
  <c r="N149" i="9" s="1"/>
  <c r="M304" i="9"/>
  <c r="P304" i="9" s="1"/>
  <c r="P306" i="9"/>
  <c r="M321" i="9"/>
  <c r="P321" i="9" s="1"/>
  <c r="P323" i="9"/>
  <c r="M317" i="9"/>
  <c r="P317" i="9" s="1"/>
  <c r="O329" i="9"/>
  <c r="P407" i="9"/>
  <c r="M404" i="9"/>
  <c r="O445" i="9"/>
  <c r="M502" i="9"/>
  <c r="P502" i="9" s="1"/>
  <c r="P504" i="9"/>
  <c r="O528" i="9"/>
  <c r="L525" i="9"/>
  <c r="O525" i="9" s="1"/>
  <c r="P91" i="6"/>
  <c r="K708" i="6"/>
  <c r="O58" i="7"/>
  <c r="I77" i="8"/>
  <c r="K77" i="8" s="1"/>
  <c r="O91" i="8"/>
  <c r="M121" i="8"/>
  <c r="P121" i="8" s="1"/>
  <c r="P189" i="8"/>
  <c r="L198" i="8"/>
  <c r="O198" i="8" s="1"/>
  <c r="L231" i="8"/>
  <c r="P301" i="8"/>
  <c r="L658" i="8"/>
  <c r="O658" i="8" s="1"/>
  <c r="O660" i="8"/>
  <c r="L23" i="9"/>
  <c r="L21" i="9" s="1"/>
  <c r="L68" i="9"/>
  <c r="O68" i="9" s="1"/>
  <c r="M121" i="9"/>
  <c r="P121" i="9" s="1"/>
  <c r="J143" i="9"/>
  <c r="J131" i="9" s="1"/>
  <c r="P157" i="9"/>
  <c r="M155" i="9"/>
  <c r="P155" i="9" s="1"/>
  <c r="L183" i="9"/>
  <c r="M267" i="9"/>
  <c r="P267" i="9" s="1"/>
  <c r="P269" i="9"/>
  <c r="N469" i="9"/>
  <c r="N467" i="9" s="1"/>
  <c r="N470" i="9"/>
  <c r="L502" i="9"/>
  <c r="O502" i="9" s="1"/>
  <c r="O503" i="9"/>
  <c r="P546" i="9"/>
  <c r="L249" i="8"/>
  <c r="O249" i="8" s="1"/>
  <c r="K823" i="8"/>
  <c r="K826" i="8"/>
  <c r="M23" i="9"/>
  <c r="K99" i="9"/>
  <c r="P424" i="9"/>
  <c r="M421" i="9"/>
  <c r="M422" i="9"/>
  <c r="P422" i="9" s="1"/>
  <c r="N33" i="9"/>
  <c r="I233" i="9"/>
  <c r="K233" i="9" s="1"/>
  <c r="N318" i="9"/>
  <c r="L334" i="9"/>
  <c r="O334" i="9" s="1"/>
  <c r="L351" i="9"/>
  <c r="O351" i="9" s="1"/>
  <c r="M392" i="9"/>
  <c r="P392" i="9" s="1"/>
  <c r="L429" i="9"/>
  <c r="O429" i="9" s="1"/>
  <c r="I434" i="9"/>
  <c r="M444" i="9"/>
  <c r="P444" i="9" s="1"/>
  <c r="N446" i="9"/>
  <c r="N444" i="9" s="1"/>
  <c r="L454" i="9"/>
  <c r="O454" i="9" s="1"/>
  <c r="J593" i="9"/>
  <c r="J592" i="9" s="1"/>
  <c r="O787" i="9"/>
  <c r="I785" i="9"/>
  <c r="K785" i="9" s="1"/>
  <c r="K800" i="9"/>
  <c r="O806" i="9"/>
  <c r="L805" i="9"/>
  <c r="O805" i="9" s="1"/>
  <c r="N419" i="9"/>
  <c r="O479" i="9"/>
  <c r="L469" i="9"/>
  <c r="O469" i="9" s="1"/>
  <c r="M391" i="9"/>
  <c r="P391" i="9" s="1"/>
  <c r="K462" i="9"/>
  <c r="O535" i="9"/>
  <c r="N544" i="9"/>
  <c r="K592" i="9"/>
  <c r="O630" i="9"/>
  <c r="P755" i="9"/>
  <c r="M754" i="9"/>
  <c r="P754" i="9" s="1"/>
  <c r="I237" i="9"/>
  <c r="L249" i="9"/>
  <c r="O249" i="9" s="1"/>
  <c r="L421" i="9"/>
  <c r="O421" i="9" s="1"/>
  <c r="K435" i="9"/>
  <c r="J433" i="9"/>
  <c r="J417" i="9" s="1"/>
  <c r="P545" i="9"/>
  <c r="P549" i="9"/>
  <c r="M547" i="9"/>
  <c r="P547" i="9" s="1"/>
  <c r="K593" i="9"/>
  <c r="O641" i="9"/>
  <c r="L631" i="9"/>
  <c r="O631" i="9" s="1"/>
  <c r="L639" i="9"/>
  <c r="O639" i="9" s="1"/>
  <c r="P686" i="9"/>
  <c r="I197" i="9"/>
  <c r="K197" i="9" s="1"/>
  <c r="M330" i="9"/>
  <c r="M347" i="9"/>
  <c r="I433" i="9"/>
  <c r="L446" i="9"/>
  <c r="O446" i="9" s="1"/>
  <c r="O524" i="9"/>
  <c r="K594" i="9"/>
  <c r="N629" i="9"/>
  <c r="K675" i="9"/>
  <c r="L655" i="9"/>
  <c r="O655" i="9" s="1"/>
  <c r="K672" i="9"/>
  <c r="L688" i="9"/>
  <c r="O688" i="9" s="1"/>
  <c r="M690" i="9"/>
  <c r="K146" i="8"/>
  <c r="I174" i="8"/>
  <c r="I216" i="8"/>
  <c r="K216" i="8" s="1"/>
  <c r="O285" i="8"/>
  <c r="P350" i="8"/>
  <c r="N408" i="8"/>
  <c r="L36" i="8"/>
  <c r="L34" i="8" s="1"/>
  <c r="O34" i="8" s="1"/>
  <c r="M690" i="8"/>
  <c r="M688" i="8" s="1"/>
  <c r="L263" i="7"/>
  <c r="L261" i="7" s="1"/>
  <c r="M321" i="7"/>
  <c r="P321" i="7" s="1"/>
  <c r="K98" i="8"/>
  <c r="I208" i="8"/>
  <c r="K208" i="8" s="1"/>
  <c r="M300" i="8"/>
  <c r="M298" i="8" s="1"/>
  <c r="K340" i="8"/>
  <c r="L351" i="8"/>
  <c r="O351" i="8" s="1"/>
  <c r="L395" i="8"/>
  <c r="O395" i="8" s="1"/>
  <c r="L171" i="7"/>
  <c r="O171" i="7" s="1"/>
  <c r="L267" i="7"/>
  <c r="O267" i="7" s="1"/>
  <c r="M68" i="8"/>
  <c r="P68" i="8" s="1"/>
  <c r="M168" i="8"/>
  <c r="P168" i="8" s="1"/>
  <c r="K271" i="8"/>
  <c r="N279" i="8"/>
  <c r="N277" i="8" s="1"/>
  <c r="N300" i="8"/>
  <c r="N298" i="8" s="1"/>
  <c r="M424" i="8"/>
  <c r="M421" i="8" s="1"/>
  <c r="I174" i="7"/>
  <c r="I164" i="7" s="1"/>
  <c r="M56" i="8"/>
  <c r="O282" i="8"/>
  <c r="L334" i="8"/>
  <c r="O334" i="8" s="1"/>
  <c r="M348" i="7"/>
  <c r="P348" i="7" s="1"/>
  <c r="K374" i="7"/>
  <c r="L33" i="8"/>
  <c r="O33" i="8" s="1"/>
  <c r="O96" i="8"/>
  <c r="K338" i="8"/>
  <c r="I364" i="8"/>
  <c r="L547" i="8"/>
  <c r="O547" i="8" s="1"/>
  <c r="K594" i="8"/>
  <c r="L687" i="8"/>
  <c r="L685" i="8" s="1"/>
  <c r="M280" i="8"/>
  <c r="P280" i="8" s="1"/>
  <c r="P282" i="8"/>
  <c r="O333" i="8"/>
  <c r="L330" i="8"/>
  <c r="N43" i="6"/>
  <c r="N41" i="6" s="1"/>
  <c r="K359" i="6"/>
  <c r="K362" i="6"/>
  <c r="I442" i="6"/>
  <c r="K442" i="6" s="1"/>
  <c r="N68" i="7"/>
  <c r="N66" i="7" s="1"/>
  <c r="N151" i="7"/>
  <c r="N149" i="7" s="1"/>
  <c r="N404" i="7"/>
  <c r="N402" i="7" s="1"/>
  <c r="N44" i="8"/>
  <c r="O44" i="8" s="1"/>
  <c r="O46" i="8"/>
  <c r="N56" i="8"/>
  <c r="M59" i="8"/>
  <c r="P59" i="8" s="1"/>
  <c r="K99" i="8"/>
  <c r="N134" i="8"/>
  <c r="N132" i="8" s="1"/>
  <c r="J143" i="8"/>
  <c r="J131" i="8" s="1"/>
  <c r="L184" i="8"/>
  <c r="M183" i="8"/>
  <c r="M181" i="8" s="1"/>
  <c r="P186" i="8"/>
  <c r="I197" i="8"/>
  <c r="K197" i="8" s="1"/>
  <c r="K204" i="8"/>
  <c r="K255" i="8"/>
  <c r="L301" i="8"/>
  <c r="O301" i="8" s="1"/>
  <c r="O303" i="8"/>
  <c r="M331" i="8"/>
  <c r="P331" i="8" s="1"/>
  <c r="P333" i="8"/>
  <c r="M330" i="8"/>
  <c r="M328" i="8" s="1"/>
  <c r="O350" i="8"/>
  <c r="L347" i="8"/>
  <c r="L348" i="8"/>
  <c r="K385" i="8"/>
  <c r="O407" i="8"/>
  <c r="L404" i="8"/>
  <c r="L405" i="8"/>
  <c r="O405" i="8" s="1"/>
  <c r="J537" i="8"/>
  <c r="J522" i="8" s="1"/>
  <c r="K576" i="8"/>
  <c r="I559" i="8"/>
  <c r="O634" i="8"/>
  <c r="L631" i="8"/>
  <c r="O631" i="8" s="1"/>
  <c r="K720" i="8"/>
  <c r="J721" i="8"/>
  <c r="K721" i="8" s="1"/>
  <c r="L231" i="6"/>
  <c r="O303" i="7"/>
  <c r="P46" i="8"/>
  <c r="P96" i="8"/>
  <c r="O124" i="8"/>
  <c r="I233" i="8"/>
  <c r="K233" i="8" s="1"/>
  <c r="J275" i="8"/>
  <c r="K288" i="8"/>
  <c r="L331" i="8"/>
  <c r="O331" i="8" s="1"/>
  <c r="M395" i="8"/>
  <c r="P395" i="8" s="1"/>
  <c r="M391" i="8"/>
  <c r="L446" i="6"/>
  <c r="L444" i="6" s="1"/>
  <c r="O444" i="6" s="1"/>
  <c r="J721" i="6"/>
  <c r="K721" i="6" s="1"/>
  <c r="O44" i="7"/>
  <c r="L43" i="8"/>
  <c r="O49" i="8"/>
  <c r="L69" i="8"/>
  <c r="O69" i="8" s="1"/>
  <c r="P124" i="8"/>
  <c r="N151" i="8"/>
  <c r="N149" i="8" s="1"/>
  <c r="N184" i="8"/>
  <c r="P184" i="8" s="1"/>
  <c r="L209" i="8"/>
  <c r="O209" i="8" s="1"/>
  <c r="O323" i="8"/>
  <c r="L321" i="8"/>
  <c r="O321" i="8" s="1"/>
  <c r="O557" i="8"/>
  <c r="P46" i="7"/>
  <c r="M55" i="7"/>
  <c r="M53" i="7" s="1"/>
  <c r="M72" i="8"/>
  <c r="P72" i="8" s="1"/>
  <c r="M90" i="8"/>
  <c r="M88" i="8" s="1"/>
  <c r="M125" i="8"/>
  <c r="P125" i="8" s="1"/>
  <c r="M167" i="8"/>
  <c r="P167" i="8" s="1"/>
  <c r="M351" i="8"/>
  <c r="P351" i="8" s="1"/>
  <c r="M347" i="8"/>
  <c r="N391" i="8"/>
  <c r="N389" i="8" s="1"/>
  <c r="O431" i="8"/>
  <c r="L421" i="8"/>
  <c r="O421" i="8" s="1"/>
  <c r="L687" i="5"/>
  <c r="O687" i="5" s="1"/>
  <c r="M334" i="6"/>
  <c r="P334" i="6" s="1"/>
  <c r="P333" i="7"/>
  <c r="P58" i="8"/>
  <c r="P91" i="8"/>
  <c r="O170" i="8"/>
  <c r="L167" i="8"/>
  <c r="O167" i="8" s="1"/>
  <c r="O394" i="8"/>
  <c r="L391" i="8"/>
  <c r="O391" i="8" s="1"/>
  <c r="L392" i="8"/>
  <c r="O392" i="8" s="1"/>
  <c r="K726" i="8"/>
  <c r="L788" i="8"/>
  <c r="O788" i="8" s="1"/>
  <c r="O791" i="8"/>
  <c r="N167" i="8"/>
  <c r="N165" i="8" s="1"/>
  <c r="L238" i="8"/>
  <c r="O238" i="8" s="1"/>
  <c r="L217" i="8"/>
  <c r="O217" i="8" s="1"/>
  <c r="K725" i="8"/>
  <c r="K821" i="8"/>
  <c r="K824" i="8"/>
  <c r="K827" i="8"/>
  <c r="K260" i="8"/>
  <c r="P19" i="8"/>
  <c r="N9" i="8"/>
  <c r="L56" i="8"/>
  <c r="O58" i="8"/>
  <c r="O89" i="8"/>
  <c r="L125" i="8"/>
  <c r="O125" i="8" s="1"/>
  <c r="O127" i="8"/>
  <c r="L121" i="8"/>
  <c r="L152" i="8"/>
  <c r="O152" i="8" s="1"/>
  <c r="O154" i="8"/>
  <c r="O189" i="8"/>
  <c r="L183" i="8"/>
  <c r="N788" i="8"/>
  <c r="N786" i="8" s="1"/>
  <c r="N789" i="8"/>
  <c r="O806" i="8"/>
  <c r="L805" i="8"/>
  <c r="O805" i="8" s="1"/>
  <c r="O184" i="6"/>
  <c r="O61" i="7"/>
  <c r="L151" i="7"/>
  <c r="O151" i="7" s="1"/>
  <c r="I208" i="7"/>
  <c r="K208" i="7" s="1"/>
  <c r="K287" i="7"/>
  <c r="I297" i="7"/>
  <c r="K297" i="7" s="1"/>
  <c r="M391" i="7"/>
  <c r="I434" i="7"/>
  <c r="K434" i="7" s="1"/>
  <c r="L26" i="8"/>
  <c r="N28" i="8"/>
  <c r="M26" i="8"/>
  <c r="M24" i="8" s="1"/>
  <c r="O54" i="8"/>
  <c r="L59" i="8"/>
  <c r="O59" i="8" s="1"/>
  <c r="O61" i="8"/>
  <c r="O93" i="8"/>
  <c r="L138" i="8"/>
  <c r="O138" i="8" s="1"/>
  <c r="P140" i="8"/>
  <c r="M134" i="8"/>
  <c r="L151" i="8"/>
  <c r="P154" i="8"/>
  <c r="M151" i="8"/>
  <c r="L187" i="8"/>
  <c r="O187" i="8" s="1"/>
  <c r="I314" i="8"/>
  <c r="K314" i="8" s="1"/>
  <c r="K325" i="8"/>
  <c r="K649" i="5"/>
  <c r="M135" i="7"/>
  <c r="P135" i="7" s="1"/>
  <c r="L198" i="7"/>
  <c r="O198" i="7" s="1"/>
  <c r="I233" i="7"/>
  <c r="K233" i="7" s="1"/>
  <c r="M318" i="7"/>
  <c r="P318" i="7" s="1"/>
  <c r="M392" i="7"/>
  <c r="P392" i="7" s="1"/>
  <c r="M395" i="7"/>
  <c r="P395" i="7" s="1"/>
  <c r="N15" i="8"/>
  <c r="N26" i="8"/>
  <c r="N16" i="8" s="1"/>
  <c r="O74" i="8"/>
  <c r="L68" i="8"/>
  <c r="O68" i="8" s="1"/>
  <c r="P120" i="8"/>
  <c r="M155" i="8"/>
  <c r="P155" i="8" s="1"/>
  <c r="P157" i="8"/>
  <c r="L228" i="8"/>
  <c r="L264" i="8"/>
  <c r="O264" i="8" s="1"/>
  <c r="O266" i="8"/>
  <c r="L263" i="8"/>
  <c r="P278" i="8"/>
  <c r="O446" i="8"/>
  <c r="J433" i="7"/>
  <c r="J417" i="7" s="1"/>
  <c r="P32" i="8"/>
  <c r="M29" i="8"/>
  <c r="O137" i="8"/>
  <c r="L134" i="8"/>
  <c r="O134" i="8" s="1"/>
  <c r="O166" i="8"/>
  <c r="K287" i="8"/>
  <c r="I276" i="8"/>
  <c r="K276" i="8" s="1"/>
  <c r="O320" i="8"/>
  <c r="L317" i="8"/>
  <c r="O317" i="8" s="1"/>
  <c r="O329" i="8"/>
  <c r="I443" i="8"/>
  <c r="K443" i="8" s="1"/>
  <c r="K462" i="8"/>
  <c r="N68" i="6"/>
  <c r="N66" i="6" s="1"/>
  <c r="L334" i="6"/>
  <c r="O334" i="6" s="1"/>
  <c r="L470" i="6"/>
  <c r="O470" i="6" s="1"/>
  <c r="M43" i="7"/>
  <c r="M41" i="7" s="1"/>
  <c r="N55" i="7"/>
  <c r="N53" i="7" s="1"/>
  <c r="M69" i="7"/>
  <c r="P69" i="7" s="1"/>
  <c r="O96" i="7"/>
  <c r="P266" i="7"/>
  <c r="N330" i="7"/>
  <c r="N328" i="7" s="1"/>
  <c r="J364" i="7"/>
  <c r="I443" i="7"/>
  <c r="K443" i="7" s="1"/>
  <c r="K651" i="7"/>
  <c r="N31" i="8"/>
  <c r="M44" i="8"/>
  <c r="M23" i="8"/>
  <c r="L72" i="8"/>
  <c r="O72" i="8" s="1"/>
  <c r="K79" i="8"/>
  <c r="J87" i="8"/>
  <c r="K87" i="8" s="1"/>
  <c r="N90" i="8"/>
  <c r="N88" i="8" s="1"/>
  <c r="O182" i="8"/>
  <c r="L267" i="8"/>
  <c r="O267" i="8" s="1"/>
  <c r="O269" i="8"/>
  <c r="P303" i="8"/>
  <c r="P394" i="6"/>
  <c r="K701" i="6"/>
  <c r="J355" i="7"/>
  <c r="K355" i="7" s="1"/>
  <c r="I522" i="7"/>
  <c r="K522" i="7" s="1"/>
  <c r="N19" i="8"/>
  <c r="L23" i="8"/>
  <c r="P25" i="8"/>
  <c r="M15" i="8"/>
  <c r="L55" i="8"/>
  <c r="P93" i="8"/>
  <c r="P182" i="8"/>
  <c r="P269" i="8"/>
  <c r="M263" i="8"/>
  <c r="O299" i="8"/>
  <c r="K309" i="8"/>
  <c r="I297" i="8"/>
  <c r="K297" i="8" s="1"/>
  <c r="P410" i="8"/>
  <c r="M408" i="8"/>
  <c r="P408" i="8" s="1"/>
  <c r="I417" i="8"/>
  <c r="L447" i="8"/>
  <c r="M449" i="8"/>
  <c r="O449" i="8"/>
  <c r="P755" i="8"/>
  <c r="M754" i="8"/>
  <c r="P754" i="8" s="1"/>
  <c r="L9" i="8"/>
  <c r="L15" i="8"/>
  <c r="L29" i="8"/>
  <c r="M69" i="8"/>
  <c r="P69" i="8" s="1"/>
  <c r="I112" i="8"/>
  <c r="K112" i="8" s="1"/>
  <c r="O157" i="8"/>
  <c r="P353" i="8"/>
  <c r="P397" i="8"/>
  <c r="N447" i="8"/>
  <c r="N446" i="8"/>
  <c r="L454" i="8"/>
  <c r="O454" i="8" s="1"/>
  <c r="O456" i="8"/>
  <c r="L502" i="8"/>
  <c r="O503" i="8"/>
  <c r="N23" i="8"/>
  <c r="M47" i="8"/>
  <c r="P47" i="8" s="1"/>
  <c r="N69" i="8"/>
  <c r="N122" i="8"/>
  <c r="N227" i="8"/>
  <c r="M317" i="8"/>
  <c r="J433" i="8"/>
  <c r="J417" i="8" s="1"/>
  <c r="K435" i="8"/>
  <c r="N469" i="8"/>
  <c r="N467" i="8" s="1"/>
  <c r="N470" i="8"/>
  <c r="K244" i="8"/>
  <c r="I237" i="8"/>
  <c r="P306" i="8"/>
  <c r="M304" i="8"/>
  <c r="P304" i="8" s="1"/>
  <c r="O316" i="8"/>
  <c r="P336" i="8"/>
  <c r="P403" i="8"/>
  <c r="P407" i="8"/>
  <c r="M405" i="8"/>
  <c r="P405" i="8" s="1"/>
  <c r="J592" i="8"/>
  <c r="K593" i="8"/>
  <c r="P657" i="8"/>
  <c r="M655" i="8"/>
  <c r="P655" i="8" s="1"/>
  <c r="I76" i="8"/>
  <c r="L90" i="8"/>
  <c r="I143" i="8"/>
  <c r="I190" i="8"/>
  <c r="K190" i="8" s="1"/>
  <c r="M279" i="8"/>
  <c r="L300" i="8"/>
  <c r="M321" i="8"/>
  <c r="P321" i="8" s="1"/>
  <c r="J327" i="8"/>
  <c r="K327" i="8" s="1"/>
  <c r="K381" i="8"/>
  <c r="I434" i="8"/>
  <c r="K438" i="8"/>
  <c r="M546" i="8"/>
  <c r="P546" i="8" s="1"/>
  <c r="M547" i="8"/>
  <c r="P547" i="8" s="1"/>
  <c r="P549" i="8"/>
  <c r="O420" i="8"/>
  <c r="O472" i="8"/>
  <c r="L470" i="8"/>
  <c r="O470" i="8" s="1"/>
  <c r="O656" i="8"/>
  <c r="L526" i="8"/>
  <c r="O526" i="8" s="1"/>
  <c r="O528" i="8"/>
  <c r="K592" i="8"/>
  <c r="M658" i="8"/>
  <c r="P658" i="8" s="1"/>
  <c r="P660" i="8"/>
  <c r="N687" i="8"/>
  <c r="O690" i="8"/>
  <c r="N688" i="8"/>
  <c r="K723" i="8"/>
  <c r="P738" i="8"/>
  <c r="M737" i="8"/>
  <c r="P737" i="8" s="1"/>
  <c r="P771" i="8"/>
  <c r="M770" i="8"/>
  <c r="P770" i="8" s="1"/>
  <c r="P788" i="8"/>
  <c r="M786" i="8"/>
  <c r="P786" i="8" s="1"/>
  <c r="O688" i="8"/>
  <c r="O787" i="8"/>
  <c r="J364" i="8"/>
  <c r="K379" i="8"/>
  <c r="N444" i="8"/>
  <c r="L525" i="8"/>
  <c r="P545" i="8"/>
  <c r="I785" i="8"/>
  <c r="K785" i="8" s="1"/>
  <c r="K800" i="8"/>
  <c r="P807" i="8"/>
  <c r="M805" i="8"/>
  <c r="P805" i="8" s="1"/>
  <c r="P468" i="8"/>
  <c r="P503" i="8"/>
  <c r="O549" i="8"/>
  <c r="O630" i="8"/>
  <c r="L639" i="8"/>
  <c r="O639" i="8" s="1"/>
  <c r="O686" i="8"/>
  <c r="K669" i="8"/>
  <c r="K537" i="8"/>
  <c r="P59" i="7"/>
  <c r="L121" i="7"/>
  <c r="L135" i="7"/>
  <c r="O135" i="7" s="1"/>
  <c r="K145" i="7"/>
  <c r="O266" i="7"/>
  <c r="K340" i="7"/>
  <c r="I364" i="7"/>
  <c r="K385" i="7"/>
  <c r="O397" i="7"/>
  <c r="K435" i="7"/>
  <c r="M634" i="7"/>
  <c r="M631" i="7" s="1"/>
  <c r="P631" i="7" s="1"/>
  <c r="M44" i="7"/>
  <c r="P44" i="7" s="1"/>
  <c r="M47" i="7"/>
  <c r="P47" i="7" s="1"/>
  <c r="M23" i="7"/>
  <c r="M21" i="7" s="1"/>
  <c r="M279" i="7"/>
  <c r="P279" i="7" s="1"/>
  <c r="M283" i="7"/>
  <c r="P283" i="7" s="1"/>
  <c r="L300" i="7"/>
  <c r="O300" i="7" s="1"/>
  <c r="L318" i="7"/>
  <c r="O318" i="7" s="1"/>
  <c r="M331" i="7"/>
  <c r="N347" i="7"/>
  <c r="N345" i="7" s="1"/>
  <c r="K359" i="7"/>
  <c r="K378" i="7"/>
  <c r="I433" i="7"/>
  <c r="I417" i="7" s="1"/>
  <c r="J537" i="7"/>
  <c r="J522" i="7" s="1"/>
  <c r="K594" i="7"/>
  <c r="L639" i="3"/>
  <c r="O639" i="3" s="1"/>
  <c r="M300" i="6"/>
  <c r="M298" i="6" s="1"/>
  <c r="I314" i="6"/>
  <c r="K314" i="6" s="1"/>
  <c r="P56" i="7"/>
  <c r="L59" i="7"/>
  <c r="O59" i="7" s="1"/>
  <c r="L122" i="7"/>
  <c r="O122" i="7" s="1"/>
  <c r="N135" i="7"/>
  <c r="L138" i="7"/>
  <c r="O138" i="7" s="1"/>
  <c r="N152" i="7"/>
  <c r="L155" i="7"/>
  <c r="O155" i="7" s="1"/>
  <c r="P303" i="7"/>
  <c r="K628" i="7"/>
  <c r="K649" i="7"/>
  <c r="K823" i="7"/>
  <c r="O170" i="2"/>
  <c r="I174" i="6"/>
  <c r="K174" i="6" s="1"/>
  <c r="O333" i="6"/>
  <c r="N69" i="7"/>
  <c r="L72" i="7"/>
  <c r="O72" i="7" s="1"/>
  <c r="M138" i="7"/>
  <c r="P138" i="7" s="1"/>
  <c r="N264" i="7"/>
  <c r="O264" i="7" s="1"/>
  <c r="N26" i="7"/>
  <c r="N24" i="7" s="1"/>
  <c r="P351" i="7"/>
  <c r="K379" i="7"/>
  <c r="M300" i="7"/>
  <c r="M298" i="7" s="1"/>
  <c r="P298" i="7" s="1"/>
  <c r="K338" i="6"/>
  <c r="I112" i="7"/>
  <c r="K112" i="7" s="1"/>
  <c r="O186" i="7"/>
  <c r="O189" i="7"/>
  <c r="K369" i="7"/>
  <c r="K372" i="7"/>
  <c r="N391" i="7"/>
  <c r="N389" i="7" s="1"/>
  <c r="L526" i="7"/>
  <c r="O526" i="7" s="1"/>
  <c r="K821" i="7"/>
  <c r="K824" i="7"/>
  <c r="K827" i="7"/>
  <c r="K143" i="7"/>
  <c r="I131" i="7"/>
  <c r="K131" i="7" s="1"/>
  <c r="L23" i="7"/>
  <c r="L21" i="7" s="1"/>
  <c r="M72" i="7"/>
  <c r="P72" i="7" s="1"/>
  <c r="L152" i="7"/>
  <c r="O152" i="7" s="1"/>
  <c r="M171" i="7"/>
  <c r="P171" i="7" s="1"/>
  <c r="N263" i="7"/>
  <c r="N261" i="7" s="1"/>
  <c r="N267" i="7"/>
  <c r="J288" i="7"/>
  <c r="J275" i="7" s="1"/>
  <c r="L304" i="7"/>
  <c r="O304" i="7" s="1"/>
  <c r="J327" i="7"/>
  <c r="K327" i="7" s="1"/>
  <c r="K360" i="7"/>
  <c r="L469" i="7"/>
  <c r="O469" i="7" s="1"/>
  <c r="K538" i="7"/>
  <c r="M549" i="7"/>
  <c r="M546" i="7" s="1"/>
  <c r="P546" i="7" s="1"/>
  <c r="K672" i="7"/>
  <c r="L687" i="7"/>
  <c r="O687" i="7" s="1"/>
  <c r="K215" i="5"/>
  <c r="L228" i="5"/>
  <c r="L121" i="6"/>
  <c r="O121" i="6" s="1"/>
  <c r="M318" i="6"/>
  <c r="P318" i="6" s="1"/>
  <c r="M321" i="6"/>
  <c r="P321" i="6" s="1"/>
  <c r="L347" i="6"/>
  <c r="L345" i="6" s="1"/>
  <c r="L429" i="6"/>
  <c r="O429" i="6" s="1"/>
  <c r="K576" i="6"/>
  <c r="K111" i="7"/>
  <c r="L209" i="7"/>
  <c r="O209" i="7" s="1"/>
  <c r="L231" i="7"/>
  <c r="M280" i="7"/>
  <c r="P280" i="7" s="1"/>
  <c r="K288" i="7"/>
  <c r="O320" i="7"/>
  <c r="O350" i="7"/>
  <c r="L421" i="7"/>
  <c r="K673" i="7"/>
  <c r="O690" i="7"/>
  <c r="O528" i="4"/>
  <c r="L68" i="6"/>
  <c r="L66" i="6" s="1"/>
  <c r="L122" i="6"/>
  <c r="O122" i="6" s="1"/>
  <c r="L125" i="6"/>
  <c r="O125" i="6" s="1"/>
  <c r="L183" i="6"/>
  <c r="L181" i="6" s="1"/>
  <c r="L330" i="6"/>
  <c r="L328" i="6" s="1"/>
  <c r="N330" i="6"/>
  <c r="N328" i="6" s="1"/>
  <c r="L56" i="7"/>
  <c r="O56" i="7" s="1"/>
  <c r="L125" i="7"/>
  <c r="O125" i="7" s="1"/>
  <c r="O154" i="7"/>
  <c r="O306" i="7"/>
  <c r="M317" i="7"/>
  <c r="P317" i="7" s="1"/>
  <c r="P350" i="7"/>
  <c r="L391" i="7"/>
  <c r="O394" i="7"/>
  <c r="O424" i="7"/>
  <c r="K674" i="7"/>
  <c r="M90" i="5"/>
  <c r="M88" i="5" s="1"/>
  <c r="K244" i="6"/>
  <c r="M283" i="6"/>
  <c r="P283" i="6" s="1"/>
  <c r="L300" i="6"/>
  <c r="L298" i="6" s="1"/>
  <c r="O301" i="6"/>
  <c r="L331" i="6"/>
  <c r="O46" i="7"/>
  <c r="I148" i="7"/>
  <c r="K148" i="7" s="1"/>
  <c r="P306" i="7"/>
  <c r="N317" i="7"/>
  <c r="N315" i="7" s="1"/>
  <c r="P353" i="7"/>
  <c r="L657" i="7"/>
  <c r="O660" i="7"/>
  <c r="K669" i="7"/>
  <c r="J143" i="3"/>
  <c r="J131" i="3" s="1"/>
  <c r="P44" i="5"/>
  <c r="O93" i="6"/>
  <c r="P127" i="6"/>
  <c r="L187" i="6"/>
  <c r="O187" i="6" s="1"/>
  <c r="L33" i="7"/>
  <c r="O33" i="7" s="1"/>
  <c r="L55" i="7"/>
  <c r="P127" i="7"/>
  <c r="L134" i="7"/>
  <c r="O134" i="7" s="1"/>
  <c r="M167" i="7"/>
  <c r="M165" i="7" s="1"/>
  <c r="L167" i="7"/>
  <c r="L165" i="7" s="1"/>
  <c r="L183" i="7"/>
  <c r="L230" i="7"/>
  <c r="K365" i="7"/>
  <c r="K370" i="7"/>
  <c r="M472" i="7"/>
  <c r="M469" i="7" s="1"/>
  <c r="M467" i="7" s="1"/>
  <c r="P467" i="7" s="1"/>
  <c r="K675" i="7"/>
  <c r="O15" i="7"/>
  <c r="P12" i="7"/>
  <c r="M9" i="7"/>
  <c r="O29" i="7"/>
  <c r="N28" i="7"/>
  <c r="N183" i="5"/>
  <c r="N181" i="5" s="1"/>
  <c r="J721" i="5"/>
  <c r="M263" i="6"/>
  <c r="M261" i="6" s="1"/>
  <c r="M331" i="6"/>
  <c r="J722" i="6"/>
  <c r="K722" i="6" s="1"/>
  <c r="P67" i="7"/>
  <c r="P96" i="7"/>
  <c r="M94" i="7"/>
  <c r="P94" i="7" s="1"/>
  <c r="M90" i="7"/>
  <c r="I130" i="7"/>
  <c r="K130" i="7" s="1"/>
  <c r="K146" i="7"/>
  <c r="N168" i="7"/>
  <c r="O168" i="7" s="1"/>
  <c r="O170" i="7"/>
  <c r="N167" i="7"/>
  <c r="P186" i="7"/>
  <c r="M184" i="7"/>
  <c r="P184" i="7" s="1"/>
  <c r="M183" i="7"/>
  <c r="M181" i="7" s="1"/>
  <c r="L546" i="7"/>
  <c r="O546" i="7" s="1"/>
  <c r="O557" i="7"/>
  <c r="L36" i="7"/>
  <c r="O36" i="7" s="1"/>
  <c r="L555" i="7"/>
  <c r="O555" i="7" s="1"/>
  <c r="I559" i="7"/>
  <c r="K576" i="7"/>
  <c r="I592" i="7"/>
  <c r="K592" i="7" s="1"/>
  <c r="K593" i="7"/>
  <c r="O686" i="7"/>
  <c r="M391" i="3"/>
  <c r="P391" i="3" s="1"/>
  <c r="K828" i="5"/>
  <c r="I130" i="6"/>
  <c r="K130" i="6" s="1"/>
  <c r="L155" i="6"/>
  <c r="O155" i="6" s="1"/>
  <c r="L198" i="6"/>
  <c r="O198" i="6" s="1"/>
  <c r="L267" i="6"/>
  <c r="O267" i="6" s="1"/>
  <c r="N331" i="6"/>
  <c r="K355" i="6"/>
  <c r="K385" i="6"/>
  <c r="N23" i="7"/>
  <c r="O32" i="7"/>
  <c r="N43" i="7"/>
  <c r="I76" i="7"/>
  <c r="K82" i="7"/>
  <c r="N68" i="5"/>
  <c r="N66" i="5" s="1"/>
  <c r="L9" i="7"/>
  <c r="O12" i="7"/>
  <c r="N34" i="7"/>
  <c r="K79" i="7"/>
  <c r="I77" i="7"/>
  <c r="M122" i="7"/>
  <c r="P122" i="7" s="1"/>
  <c r="P124" i="7"/>
  <c r="M121" i="7"/>
  <c r="P121" i="7" s="1"/>
  <c r="L228" i="7"/>
  <c r="L249" i="7"/>
  <c r="O249" i="7" s="1"/>
  <c r="P329" i="7"/>
  <c r="I197" i="6"/>
  <c r="K197" i="6" s="1"/>
  <c r="I364" i="6"/>
  <c r="K378" i="6"/>
  <c r="L405" i="6"/>
  <c r="O405" i="6" s="1"/>
  <c r="K821" i="6"/>
  <c r="K824" i="6"/>
  <c r="K827" i="6"/>
  <c r="L19" i="7"/>
  <c r="O25" i="7"/>
  <c r="P29" i="7"/>
  <c r="O71" i="7"/>
  <c r="L68" i="7"/>
  <c r="O68" i="7" s="1"/>
  <c r="N187" i="7"/>
  <c r="N183" i="7"/>
  <c r="N181" i="7" s="1"/>
  <c r="K216" i="7"/>
  <c r="K372" i="5"/>
  <c r="L43" i="6"/>
  <c r="N122" i="6"/>
  <c r="I275" i="6"/>
  <c r="K275" i="6" s="1"/>
  <c r="K647" i="6"/>
  <c r="K699" i="6"/>
  <c r="K720" i="6"/>
  <c r="I314" i="7"/>
  <c r="K314" i="7" s="1"/>
  <c r="K325" i="7"/>
  <c r="N469" i="7"/>
  <c r="N467" i="7" s="1"/>
  <c r="P22" i="7"/>
  <c r="M26" i="7"/>
  <c r="M24" i="7" s="1"/>
  <c r="M34" i="7"/>
  <c r="P34" i="7" s="1"/>
  <c r="L43" i="7"/>
  <c r="L47" i="7"/>
  <c r="O47" i="7" s="1"/>
  <c r="O49" i="7"/>
  <c r="L26" i="7"/>
  <c r="L24" i="7" s="1"/>
  <c r="L91" i="7"/>
  <c r="O93" i="7"/>
  <c r="L90" i="7"/>
  <c r="K99" i="7"/>
  <c r="I87" i="7"/>
  <c r="K87" i="7" s="1"/>
  <c r="N125" i="7"/>
  <c r="N121" i="7"/>
  <c r="N119" i="7" s="1"/>
  <c r="O184" i="7"/>
  <c r="O282" i="7"/>
  <c r="L279" i="7"/>
  <c r="L280" i="7"/>
  <c r="O280" i="7" s="1"/>
  <c r="P58" i="7"/>
  <c r="P61" i="7"/>
  <c r="N91" i="7"/>
  <c r="P91" i="7" s="1"/>
  <c r="P93" i="7"/>
  <c r="M134" i="7"/>
  <c r="P134" i="7" s="1"/>
  <c r="J143" i="7"/>
  <c r="J131" i="7" s="1"/>
  <c r="J164" i="7"/>
  <c r="M263" i="7"/>
  <c r="P545" i="7"/>
  <c r="O787" i="7"/>
  <c r="L786" i="7"/>
  <c r="O786" i="7" s="1"/>
  <c r="L331" i="7"/>
  <c r="O333" i="7"/>
  <c r="L330" i="7"/>
  <c r="M405" i="7"/>
  <c r="P405" i="7" s="1"/>
  <c r="P407" i="7"/>
  <c r="M404" i="7"/>
  <c r="P404" i="7" s="1"/>
  <c r="M408" i="7"/>
  <c r="P408" i="7" s="1"/>
  <c r="P410" i="7"/>
  <c r="M151" i="7"/>
  <c r="N165" i="7"/>
  <c r="K204" i="7"/>
  <c r="K224" i="7"/>
  <c r="K244" i="7"/>
  <c r="K338" i="7"/>
  <c r="O346" i="7"/>
  <c r="P630" i="7"/>
  <c r="N12" i="7"/>
  <c r="P157" i="7"/>
  <c r="M187" i="7"/>
  <c r="P187" i="7" s="1"/>
  <c r="L217" i="7"/>
  <c r="O217" i="7" s="1"/>
  <c r="I237" i="7"/>
  <c r="K255" i="7"/>
  <c r="I248" i="7"/>
  <c r="K248" i="7" s="1"/>
  <c r="O262" i="7"/>
  <c r="L283" i="7"/>
  <c r="O283" i="7" s="1"/>
  <c r="L334" i="7"/>
  <c r="O334" i="7" s="1"/>
  <c r="O336" i="7"/>
  <c r="P346" i="7"/>
  <c r="L351" i="7"/>
  <c r="O351" i="7" s="1"/>
  <c r="L347" i="7"/>
  <c r="O353" i="7"/>
  <c r="O470" i="7"/>
  <c r="O535" i="7"/>
  <c r="O755" i="7"/>
  <c r="L754" i="7"/>
  <c r="O754" i="7" s="1"/>
  <c r="M68" i="7"/>
  <c r="P68" i="7" s="1"/>
  <c r="P133" i="7"/>
  <c r="P154" i="7"/>
  <c r="P170" i="7"/>
  <c r="L238" i="7"/>
  <c r="L229" i="7"/>
  <c r="N279" i="7"/>
  <c r="N277" i="7" s="1"/>
  <c r="P336" i="7"/>
  <c r="M330" i="7"/>
  <c r="P755" i="7"/>
  <c r="M754" i="7"/>
  <c r="P754" i="7" s="1"/>
  <c r="N331" i="7"/>
  <c r="P403" i="7"/>
  <c r="I442" i="7"/>
  <c r="K442" i="7" s="1"/>
  <c r="P468" i="7"/>
  <c r="L525" i="7"/>
  <c r="N685" i="7"/>
  <c r="L737" i="7"/>
  <c r="O737" i="7" s="1"/>
  <c r="L770" i="7"/>
  <c r="O770" i="7" s="1"/>
  <c r="I785" i="7"/>
  <c r="K785" i="7" s="1"/>
  <c r="K800" i="7"/>
  <c r="P807" i="7"/>
  <c r="M805" i="7"/>
  <c r="P805" i="7" s="1"/>
  <c r="K381" i="7"/>
  <c r="N444" i="7"/>
  <c r="L639" i="7"/>
  <c r="O639" i="7" s="1"/>
  <c r="L631" i="7"/>
  <c r="O631" i="7" s="1"/>
  <c r="P738" i="7"/>
  <c r="M737" i="7"/>
  <c r="P737" i="7" s="1"/>
  <c r="P771" i="7"/>
  <c r="M770" i="7"/>
  <c r="P770" i="7" s="1"/>
  <c r="L789" i="7"/>
  <c r="O789" i="7" s="1"/>
  <c r="O791" i="7"/>
  <c r="O806" i="7"/>
  <c r="L805" i="7"/>
  <c r="O805" i="7" s="1"/>
  <c r="N414" i="7"/>
  <c r="M421" i="7"/>
  <c r="M422" i="7"/>
  <c r="P422" i="7" s="1"/>
  <c r="P687" i="7"/>
  <c r="M685" i="7"/>
  <c r="P685" i="7" s="1"/>
  <c r="P788" i="7"/>
  <c r="M786" i="7"/>
  <c r="P786" i="7" s="1"/>
  <c r="O407" i="7"/>
  <c r="O410" i="7"/>
  <c r="L422" i="7"/>
  <c r="O422" i="7" s="1"/>
  <c r="L429" i="7"/>
  <c r="O429" i="7" s="1"/>
  <c r="L454" i="7"/>
  <c r="O454" i="7" s="1"/>
  <c r="O472" i="7"/>
  <c r="O549" i="7"/>
  <c r="O634" i="7"/>
  <c r="L446" i="7"/>
  <c r="N505" i="7"/>
  <c r="M404" i="4"/>
  <c r="P404" i="4" s="1"/>
  <c r="N55" i="5"/>
  <c r="N53" i="5" s="1"/>
  <c r="I77" i="6"/>
  <c r="K77" i="6" s="1"/>
  <c r="P184" i="6"/>
  <c r="L228" i="6"/>
  <c r="L263" i="6"/>
  <c r="L261" i="6" s="1"/>
  <c r="L280" i="6"/>
  <c r="O280" i="6" s="1"/>
  <c r="P333" i="6"/>
  <c r="K374" i="6"/>
  <c r="L395" i="6"/>
  <c r="O395" i="6" s="1"/>
  <c r="L421" i="6"/>
  <c r="O421" i="6" s="1"/>
  <c r="J275" i="4"/>
  <c r="L470" i="5"/>
  <c r="L72" i="6"/>
  <c r="O72" i="6" s="1"/>
  <c r="L135" i="6"/>
  <c r="O135" i="6" s="1"/>
  <c r="M187" i="6"/>
  <c r="P187" i="6" s="1"/>
  <c r="L230" i="6"/>
  <c r="P351" i="6"/>
  <c r="L546" i="6"/>
  <c r="L544" i="6" s="1"/>
  <c r="O544" i="6" s="1"/>
  <c r="K822" i="6"/>
  <c r="K825" i="6"/>
  <c r="K828" i="6"/>
  <c r="I76" i="6"/>
  <c r="I64" i="6" s="1"/>
  <c r="K64" i="6" s="1"/>
  <c r="L91" i="6"/>
  <c r="O91" i="6" s="1"/>
  <c r="N135" i="6"/>
  <c r="L138" i="6"/>
  <c r="O138" i="6" s="1"/>
  <c r="P157" i="6"/>
  <c r="L171" i="6"/>
  <c r="O171" i="6" s="1"/>
  <c r="L318" i="6"/>
  <c r="O318" i="6" s="1"/>
  <c r="K340" i="6"/>
  <c r="K360" i="6"/>
  <c r="N391" i="6"/>
  <c r="N389" i="6" s="1"/>
  <c r="K700" i="6"/>
  <c r="P93" i="4"/>
  <c r="P140" i="6"/>
  <c r="O152" i="6"/>
  <c r="O186" i="6"/>
  <c r="I216" i="6"/>
  <c r="K216" i="6" s="1"/>
  <c r="O350" i="6"/>
  <c r="P407" i="6"/>
  <c r="I143" i="6"/>
  <c r="I131" i="6" s="1"/>
  <c r="K131" i="6" s="1"/>
  <c r="P186" i="6"/>
  <c r="L209" i="6"/>
  <c r="O209" i="6" s="1"/>
  <c r="K370" i="6"/>
  <c r="I592" i="6"/>
  <c r="K592" i="6" s="1"/>
  <c r="L631" i="6"/>
  <c r="M151" i="5"/>
  <c r="M149" i="5" s="1"/>
  <c r="P149" i="5" s="1"/>
  <c r="M347" i="5"/>
  <c r="M345" i="5" s="1"/>
  <c r="N391" i="5"/>
  <c r="N389" i="5" s="1"/>
  <c r="P49" i="6"/>
  <c r="M47" i="6"/>
  <c r="P47" i="6" s="1"/>
  <c r="N55" i="6"/>
  <c r="N53" i="6" s="1"/>
  <c r="O58" i="6"/>
  <c r="N56" i="6"/>
  <c r="O56" i="6" s="1"/>
  <c r="M135" i="6"/>
  <c r="P135" i="6" s="1"/>
  <c r="P137" i="6"/>
  <c r="L36" i="6"/>
  <c r="O456" i="6"/>
  <c r="I443" i="6"/>
  <c r="K443" i="6" s="1"/>
  <c r="K462" i="6"/>
  <c r="M94" i="4"/>
  <c r="P94" i="4" s="1"/>
  <c r="N392" i="5"/>
  <c r="K460" i="5"/>
  <c r="L94" i="6"/>
  <c r="O94" i="6" s="1"/>
  <c r="K215" i="6"/>
  <c r="M304" i="6"/>
  <c r="P304" i="6" s="1"/>
  <c r="P306" i="6"/>
  <c r="I522" i="6"/>
  <c r="K522" i="6" s="1"/>
  <c r="K537" i="6"/>
  <c r="M152" i="5"/>
  <c r="P152" i="5" s="1"/>
  <c r="L155" i="5"/>
  <c r="O155" i="5" s="1"/>
  <c r="L230" i="5"/>
  <c r="M43" i="6"/>
  <c r="M41" i="6" s="1"/>
  <c r="I148" i="6"/>
  <c r="K148" i="6" s="1"/>
  <c r="L151" i="6"/>
  <c r="L149" i="6" s="1"/>
  <c r="M183" i="6"/>
  <c r="M181" i="6" s="1"/>
  <c r="I276" i="6"/>
  <c r="K276" i="6" s="1"/>
  <c r="K287" i="6"/>
  <c r="L33" i="6"/>
  <c r="O33" i="6" s="1"/>
  <c r="L658" i="5"/>
  <c r="O658" i="5" s="1"/>
  <c r="M56" i="6"/>
  <c r="M55" i="6"/>
  <c r="I148" i="2"/>
  <c r="K148" i="2" s="1"/>
  <c r="O61" i="5"/>
  <c r="L688" i="5"/>
  <c r="O688" i="5" s="1"/>
  <c r="O61" i="6"/>
  <c r="L59" i="6"/>
  <c r="O59" i="6" s="1"/>
  <c r="L55" i="6"/>
  <c r="L53" i="6" s="1"/>
  <c r="P173" i="6"/>
  <c r="M171" i="6"/>
  <c r="P171" i="6" s="1"/>
  <c r="M279" i="6"/>
  <c r="P282" i="6"/>
  <c r="M280" i="6"/>
  <c r="P280" i="6" s="1"/>
  <c r="M391" i="6"/>
  <c r="M389" i="6" s="1"/>
  <c r="P389" i="6" s="1"/>
  <c r="P397" i="6"/>
  <c r="M395" i="6"/>
  <c r="P395" i="6" s="1"/>
  <c r="P96" i="6"/>
  <c r="M90" i="6"/>
  <c r="M94" i="6"/>
  <c r="P94" i="6" s="1"/>
  <c r="O791" i="6"/>
  <c r="L789" i="6"/>
  <c r="O789" i="6" s="1"/>
  <c r="L788" i="6"/>
  <c r="O788" i="6" s="1"/>
  <c r="N391" i="3"/>
  <c r="N389" i="3" s="1"/>
  <c r="N404" i="3"/>
  <c r="N402" i="3" s="1"/>
  <c r="O282" i="5"/>
  <c r="K338" i="5"/>
  <c r="L347" i="5"/>
  <c r="L345" i="5" s="1"/>
  <c r="M167" i="6"/>
  <c r="M165" i="6" s="1"/>
  <c r="P168" i="6"/>
  <c r="L477" i="6"/>
  <c r="O477" i="6" s="1"/>
  <c r="O479" i="6"/>
  <c r="L469" i="6"/>
  <c r="L467" i="6" s="1"/>
  <c r="P46" i="6"/>
  <c r="N26" i="6"/>
  <c r="N16" i="6" s="1"/>
  <c r="P59" i="6"/>
  <c r="M121" i="6"/>
  <c r="P121" i="6" s="1"/>
  <c r="P124" i="6"/>
  <c r="N151" i="6"/>
  <c r="N149" i="6" s="1"/>
  <c r="P152" i="6"/>
  <c r="L238" i="6"/>
  <c r="O238" i="6" s="1"/>
  <c r="L304" i="6"/>
  <c r="O304" i="6" s="1"/>
  <c r="O323" i="6"/>
  <c r="K365" i="6"/>
  <c r="L391" i="6"/>
  <c r="O391" i="6" s="1"/>
  <c r="L404" i="6"/>
  <c r="N404" i="6"/>
  <c r="N402" i="6" s="1"/>
  <c r="J537" i="6"/>
  <c r="J522" i="6" s="1"/>
  <c r="K649" i="6"/>
  <c r="L687" i="6"/>
  <c r="P69" i="6"/>
  <c r="L90" i="6"/>
  <c r="L88" i="6" s="1"/>
  <c r="O266" i="6"/>
  <c r="N347" i="6"/>
  <c r="N345" i="6" s="1"/>
  <c r="K381" i="6"/>
  <c r="L422" i="6"/>
  <c r="O422" i="6" s="1"/>
  <c r="M424" i="6"/>
  <c r="J433" i="6"/>
  <c r="J417" i="6" s="1"/>
  <c r="M472" i="6"/>
  <c r="P472" i="6" s="1"/>
  <c r="K673" i="6"/>
  <c r="K723" i="6"/>
  <c r="O69" i="6"/>
  <c r="N90" i="6"/>
  <c r="N88" i="6" s="1"/>
  <c r="P93" i="6"/>
  <c r="L134" i="6"/>
  <c r="O168" i="6"/>
  <c r="O264" i="6"/>
  <c r="J288" i="6"/>
  <c r="J275" i="6" s="1"/>
  <c r="M317" i="6"/>
  <c r="O353" i="6"/>
  <c r="K669" i="6"/>
  <c r="K821" i="5"/>
  <c r="I112" i="6"/>
  <c r="K112" i="6" s="1"/>
  <c r="J327" i="6"/>
  <c r="K327" i="6" s="1"/>
  <c r="L351" i="6"/>
  <c r="O351" i="6" s="1"/>
  <c r="P353" i="6"/>
  <c r="K369" i="6"/>
  <c r="K372" i="6"/>
  <c r="K379" i="6"/>
  <c r="O394" i="6"/>
  <c r="K823" i="6"/>
  <c r="K826" i="6"/>
  <c r="K725" i="6"/>
  <c r="L43" i="4"/>
  <c r="L41" i="4" s="1"/>
  <c r="M408" i="4"/>
  <c r="P408" i="4" s="1"/>
  <c r="L90" i="5"/>
  <c r="L88" i="5" s="1"/>
  <c r="L209" i="5"/>
  <c r="O209" i="5" s="1"/>
  <c r="P22" i="6"/>
  <c r="M19" i="6"/>
  <c r="M12" i="6"/>
  <c r="K144" i="6"/>
  <c r="J143" i="6"/>
  <c r="J131" i="6" s="1"/>
  <c r="L249" i="6"/>
  <c r="O249" i="6" s="1"/>
  <c r="O262" i="6"/>
  <c r="M267" i="6"/>
  <c r="P267" i="6" s="1"/>
  <c r="P269" i="6"/>
  <c r="M26" i="6"/>
  <c r="L279" i="6"/>
  <c r="O285" i="6"/>
  <c r="O303" i="6"/>
  <c r="N300" i="6"/>
  <c r="N167" i="2"/>
  <c r="N165" i="2" s="1"/>
  <c r="M155" i="5"/>
  <c r="P155" i="5" s="1"/>
  <c r="P157" i="5"/>
  <c r="K224" i="5"/>
  <c r="I216" i="5"/>
  <c r="K216" i="5" s="1"/>
  <c r="N280" i="5"/>
  <c r="P280" i="5" s="1"/>
  <c r="N279" i="5"/>
  <c r="N277" i="5" s="1"/>
  <c r="I297" i="5"/>
  <c r="K297" i="5" s="1"/>
  <c r="P350" i="6"/>
  <c r="M347" i="6"/>
  <c r="M348" i="6"/>
  <c r="P348" i="6" s="1"/>
  <c r="N263" i="3"/>
  <c r="N261" i="3" s="1"/>
  <c r="L300" i="3"/>
  <c r="O300" i="3" s="1"/>
  <c r="N90" i="5"/>
  <c r="N88" i="5" s="1"/>
  <c r="L122" i="5"/>
  <c r="O122" i="5" s="1"/>
  <c r="N405" i="5"/>
  <c r="N404" i="5"/>
  <c r="N402" i="5" s="1"/>
  <c r="P35" i="6"/>
  <c r="M34" i="6"/>
  <c r="P34" i="6" s="1"/>
  <c r="P807" i="6"/>
  <c r="M805" i="6"/>
  <c r="P805" i="6" s="1"/>
  <c r="I87" i="3"/>
  <c r="K87" i="3" s="1"/>
  <c r="L94" i="4"/>
  <c r="O94" i="4" s="1"/>
  <c r="N183" i="4"/>
  <c r="N181" i="4" s="1"/>
  <c r="M263" i="4"/>
  <c r="M261" i="4" s="1"/>
  <c r="N56" i="5"/>
  <c r="P56" i="5" s="1"/>
  <c r="L59" i="5"/>
  <c r="O59" i="5" s="1"/>
  <c r="M122" i="5"/>
  <c r="P122" i="5" s="1"/>
  <c r="J143" i="5"/>
  <c r="J131" i="5" s="1"/>
  <c r="O154" i="5"/>
  <c r="L152" i="5"/>
  <c r="O152" i="5" s="1"/>
  <c r="M183" i="5"/>
  <c r="M181" i="5" s="1"/>
  <c r="N23" i="6"/>
  <c r="L44" i="6"/>
  <c r="L23" i="6"/>
  <c r="O46" i="6"/>
  <c r="L47" i="6"/>
  <c r="O47" i="6" s="1"/>
  <c r="O49" i="6"/>
  <c r="L26" i="6"/>
  <c r="L24" i="6" s="1"/>
  <c r="P120" i="6"/>
  <c r="P150" i="6"/>
  <c r="K309" i="6"/>
  <c r="I297" i="6"/>
  <c r="K297" i="6" s="1"/>
  <c r="O170" i="6"/>
  <c r="L167" i="6"/>
  <c r="K237" i="6"/>
  <c r="O306" i="3"/>
  <c r="O333" i="3"/>
  <c r="L395" i="3"/>
  <c r="O395" i="3" s="1"/>
  <c r="M72" i="5"/>
  <c r="P72" i="5" s="1"/>
  <c r="O124" i="5"/>
  <c r="M134" i="5"/>
  <c r="P134" i="5" s="1"/>
  <c r="L263" i="5"/>
  <c r="M15" i="6"/>
  <c r="M29" i="6"/>
  <c r="P67" i="6"/>
  <c r="N318" i="6"/>
  <c r="N317" i="6"/>
  <c r="N315" i="6" s="1"/>
  <c r="M167" i="5"/>
  <c r="P167" i="5" s="1"/>
  <c r="L231" i="5"/>
  <c r="K355" i="5"/>
  <c r="K385" i="5"/>
  <c r="L408" i="5"/>
  <c r="O408" i="5" s="1"/>
  <c r="N9" i="6"/>
  <c r="N15" i="6"/>
  <c r="N29" i="6"/>
  <c r="N28" i="6" s="1"/>
  <c r="N44" i="6"/>
  <c r="P44" i="6" s="1"/>
  <c r="N47" i="6"/>
  <c r="O54" i="6"/>
  <c r="P58" i="6"/>
  <c r="P61" i="6"/>
  <c r="O71" i="6"/>
  <c r="P74" i="6"/>
  <c r="I86" i="6"/>
  <c r="K86" i="6" s="1"/>
  <c r="M134" i="6"/>
  <c r="P134" i="6" s="1"/>
  <c r="O154" i="6"/>
  <c r="P170" i="6"/>
  <c r="N183" i="6"/>
  <c r="L217" i="6"/>
  <c r="O217" i="6" s="1"/>
  <c r="N263" i="6"/>
  <c r="P303" i="6"/>
  <c r="O320" i="6"/>
  <c r="J364" i="6"/>
  <c r="P738" i="6"/>
  <c r="M737" i="6"/>
  <c r="P737" i="6" s="1"/>
  <c r="P771" i="6"/>
  <c r="M770" i="6"/>
  <c r="P770" i="6" s="1"/>
  <c r="P788" i="6"/>
  <c r="M786" i="6"/>
  <c r="P786" i="6" s="1"/>
  <c r="K438" i="6"/>
  <c r="I434" i="6"/>
  <c r="L229" i="5"/>
  <c r="P303" i="5"/>
  <c r="M317" i="5"/>
  <c r="M315" i="5" s="1"/>
  <c r="L392" i="5"/>
  <c r="O392" i="5" s="1"/>
  <c r="I87" i="6"/>
  <c r="K87" i="6" s="1"/>
  <c r="L229" i="6"/>
  <c r="I233" i="6"/>
  <c r="K233" i="6" s="1"/>
  <c r="I248" i="6"/>
  <c r="K248" i="6" s="1"/>
  <c r="P264" i="6"/>
  <c r="P71" i="6"/>
  <c r="P154" i="6"/>
  <c r="N167" i="6"/>
  <c r="N280" i="6"/>
  <c r="N279" i="6"/>
  <c r="N277" i="6" s="1"/>
  <c r="L526" i="6"/>
  <c r="O526" i="6" s="1"/>
  <c r="O528" i="6"/>
  <c r="L525" i="6"/>
  <c r="L658" i="6"/>
  <c r="O658" i="6" s="1"/>
  <c r="O660" i="6"/>
  <c r="M660" i="6"/>
  <c r="L657" i="6"/>
  <c r="L36" i="5"/>
  <c r="L34" i="5" s="1"/>
  <c r="O34" i="5" s="1"/>
  <c r="L631" i="5"/>
  <c r="O631" i="5" s="1"/>
  <c r="L9" i="6"/>
  <c r="L15" i="6"/>
  <c r="M23" i="6"/>
  <c r="M21" i="6" s="1"/>
  <c r="L29" i="6"/>
  <c r="M68" i="6"/>
  <c r="K115" i="6"/>
  <c r="P133" i="6"/>
  <c r="M151" i="6"/>
  <c r="I190" i="6"/>
  <c r="K190" i="6" s="1"/>
  <c r="P266" i="6"/>
  <c r="P301" i="6"/>
  <c r="O348" i="6"/>
  <c r="O449" i="6"/>
  <c r="K465" i="6"/>
  <c r="N544" i="6"/>
  <c r="K559" i="6"/>
  <c r="I543" i="6"/>
  <c r="K543" i="6" s="1"/>
  <c r="J594" i="6"/>
  <c r="K594" i="6" s="1"/>
  <c r="O787" i="6"/>
  <c r="I785" i="6"/>
  <c r="K785" i="6" s="1"/>
  <c r="K800" i="6"/>
  <c r="O806" i="6"/>
  <c r="L805" i="6"/>
  <c r="O805" i="6" s="1"/>
  <c r="K651" i="6"/>
  <c r="I628" i="6"/>
  <c r="K628" i="6" s="1"/>
  <c r="P545" i="6"/>
  <c r="P755" i="6"/>
  <c r="M754" i="6"/>
  <c r="P754" i="6" s="1"/>
  <c r="M404" i="6"/>
  <c r="P404" i="6" s="1"/>
  <c r="I433" i="6"/>
  <c r="K435" i="6"/>
  <c r="M546" i="6"/>
  <c r="P546" i="6" s="1"/>
  <c r="M547" i="6"/>
  <c r="P547" i="6" s="1"/>
  <c r="P549" i="6"/>
  <c r="N789" i="6"/>
  <c r="P410" i="6"/>
  <c r="M444" i="6"/>
  <c r="P444" i="6" s="1"/>
  <c r="N467" i="6"/>
  <c r="N414" i="6" s="1"/>
  <c r="M502" i="6"/>
  <c r="P502" i="6" s="1"/>
  <c r="P503" i="6"/>
  <c r="P686" i="6"/>
  <c r="O549" i="6"/>
  <c r="P630" i="6"/>
  <c r="L632" i="6"/>
  <c r="O632" i="6" s="1"/>
  <c r="K675" i="6"/>
  <c r="L547" i="6"/>
  <c r="O547" i="6" s="1"/>
  <c r="L555" i="6"/>
  <c r="O555" i="6" s="1"/>
  <c r="M634" i="6"/>
  <c r="K672" i="6"/>
  <c r="L688" i="6"/>
  <c r="O688" i="6" s="1"/>
  <c r="M690" i="6"/>
  <c r="I654" i="6"/>
  <c r="K654" i="6" s="1"/>
  <c r="L134" i="4"/>
  <c r="L132" i="4" s="1"/>
  <c r="L167" i="5"/>
  <c r="O167" i="5" s="1"/>
  <c r="N263" i="5"/>
  <c r="N261" i="5" s="1"/>
  <c r="K651" i="5"/>
  <c r="P58" i="5"/>
  <c r="I76" i="5"/>
  <c r="I64" i="5" s="1"/>
  <c r="K64" i="5" s="1"/>
  <c r="N121" i="5"/>
  <c r="N119" i="5" s="1"/>
  <c r="N167" i="5"/>
  <c r="N165" i="5" s="1"/>
  <c r="I276" i="5"/>
  <c r="K276" i="5" s="1"/>
  <c r="N300" i="5"/>
  <c r="N298" i="5" s="1"/>
  <c r="L330" i="5"/>
  <c r="L328" i="5" s="1"/>
  <c r="L351" i="5"/>
  <c r="L391" i="5"/>
  <c r="L389" i="5" s="1"/>
  <c r="O389" i="5" s="1"/>
  <c r="N134" i="5"/>
  <c r="N132" i="5" s="1"/>
  <c r="N405" i="3"/>
  <c r="N90" i="4"/>
  <c r="N88" i="4" s="1"/>
  <c r="I216" i="4"/>
  <c r="K216" i="4" s="1"/>
  <c r="J364" i="4"/>
  <c r="P59" i="5"/>
  <c r="L68" i="5"/>
  <c r="O68" i="5" s="1"/>
  <c r="L238" i="5"/>
  <c r="O238" i="5" s="1"/>
  <c r="L279" i="5"/>
  <c r="P320" i="5"/>
  <c r="M472" i="5"/>
  <c r="P472" i="5" s="1"/>
  <c r="L657" i="5"/>
  <c r="I443" i="3"/>
  <c r="K443" i="3" s="1"/>
  <c r="K821" i="4"/>
  <c r="K824" i="4"/>
  <c r="K827" i="4"/>
  <c r="I87" i="5"/>
  <c r="K87" i="5" s="1"/>
  <c r="L283" i="5"/>
  <c r="O283" i="5" s="1"/>
  <c r="P318" i="5"/>
  <c r="K379" i="5"/>
  <c r="M404" i="5"/>
  <c r="P404" i="5" s="1"/>
  <c r="M68" i="4"/>
  <c r="M66" i="4" s="1"/>
  <c r="P66" i="4" s="1"/>
  <c r="N121" i="4"/>
  <c r="N119" i="4" s="1"/>
  <c r="M279" i="4"/>
  <c r="M277" i="4" s="1"/>
  <c r="N317" i="3"/>
  <c r="N315" i="3" s="1"/>
  <c r="N279" i="4"/>
  <c r="L43" i="5"/>
  <c r="L41" i="5" s="1"/>
  <c r="O58" i="5"/>
  <c r="L151" i="5"/>
  <c r="O151" i="5" s="1"/>
  <c r="L183" i="5"/>
  <c r="L181" i="5" s="1"/>
  <c r="K193" i="5"/>
  <c r="L317" i="5"/>
  <c r="O350" i="5"/>
  <c r="O353" i="5"/>
  <c r="L395" i="5"/>
  <c r="O395" i="5" s="1"/>
  <c r="L454" i="5"/>
  <c r="O454" i="5" s="1"/>
  <c r="K143" i="5"/>
  <c r="I131" i="5"/>
  <c r="K131" i="5" s="1"/>
  <c r="N43" i="4"/>
  <c r="N41" i="4" s="1"/>
  <c r="O184" i="5"/>
  <c r="K465" i="3"/>
  <c r="O58" i="4"/>
  <c r="N68" i="4"/>
  <c r="N66" i="4" s="1"/>
  <c r="O93" i="4"/>
  <c r="N134" i="4"/>
  <c r="J143" i="4"/>
  <c r="J131" i="4" s="1"/>
  <c r="N167" i="4"/>
  <c r="N165" i="4" s="1"/>
  <c r="P280" i="4"/>
  <c r="L657" i="4"/>
  <c r="O657" i="4" s="1"/>
  <c r="M43" i="5"/>
  <c r="M41" i="5" s="1"/>
  <c r="M69" i="5"/>
  <c r="P69" i="5" s="1"/>
  <c r="K78" i="5"/>
  <c r="M121" i="5"/>
  <c r="K176" i="5"/>
  <c r="M23" i="5"/>
  <c r="M21" i="5" s="1"/>
  <c r="K204" i="5"/>
  <c r="I233" i="5"/>
  <c r="K233" i="5" s="1"/>
  <c r="I248" i="5"/>
  <c r="K248" i="5" s="1"/>
  <c r="I260" i="5"/>
  <c r="K260" i="5" s="1"/>
  <c r="M279" i="5"/>
  <c r="L300" i="5"/>
  <c r="L298" i="5" s="1"/>
  <c r="O303" i="5"/>
  <c r="N317" i="5"/>
  <c r="N315" i="5" s="1"/>
  <c r="O320" i="5"/>
  <c r="N351" i="5"/>
  <c r="N26" i="5"/>
  <c r="N24" i="5" s="1"/>
  <c r="M424" i="5"/>
  <c r="M421" i="5" s="1"/>
  <c r="M419" i="5" s="1"/>
  <c r="K378" i="3"/>
  <c r="N23" i="5"/>
  <c r="L26" i="5"/>
  <c r="M47" i="5"/>
  <c r="P47" i="5" s="1"/>
  <c r="N151" i="5"/>
  <c r="N149" i="5" s="1"/>
  <c r="L217" i="5"/>
  <c r="O217" i="5" s="1"/>
  <c r="K672" i="5"/>
  <c r="K675" i="5"/>
  <c r="K669" i="5"/>
  <c r="K673" i="5"/>
  <c r="L122" i="4"/>
  <c r="O122" i="4" s="1"/>
  <c r="I297" i="4"/>
  <c r="K297" i="4" s="1"/>
  <c r="N300" i="4"/>
  <c r="N298" i="4" s="1"/>
  <c r="K338" i="4"/>
  <c r="L55" i="5"/>
  <c r="K145" i="5"/>
  <c r="J288" i="5"/>
  <c r="J275" i="5" s="1"/>
  <c r="K275" i="5" s="1"/>
  <c r="M301" i="5"/>
  <c r="P301" i="5" s="1"/>
  <c r="L321" i="5"/>
  <c r="O321" i="5" s="1"/>
  <c r="O407" i="5"/>
  <c r="L404" i="5"/>
  <c r="O404" i="5" s="1"/>
  <c r="K462" i="5"/>
  <c r="I443" i="5"/>
  <c r="K443" i="5" s="1"/>
  <c r="I654" i="5"/>
  <c r="K654" i="5" s="1"/>
  <c r="I86" i="4"/>
  <c r="K86" i="4" s="1"/>
  <c r="P140" i="4"/>
  <c r="M55" i="5"/>
  <c r="I86" i="5"/>
  <c r="K86" i="5" s="1"/>
  <c r="L125" i="5"/>
  <c r="O125" i="5" s="1"/>
  <c r="M263" i="5"/>
  <c r="M261" i="5" s="1"/>
  <c r="L280" i="5"/>
  <c r="L304" i="5"/>
  <c r="O304" i="5" s="1"/>
  <c r="O318" i="5"/>
  <c r="M321" i="5"/>
  <c r="P321" i="5" s="1"/>
  <c r="M330" i="5"/>
  <c r="M328" i="5" s="1"/>
  <c r="J364" i="5"/>
  <c r="P407" i="5"/>
  <c r="M405" i="5"/>
  <c r="P405" i="5" s="1"/>
  <c r="O557" i="5"/>
  <c r="L555" i="5"/>
  <c r="O555" i="5" s="1"/>
  <c r="P46" i="4"/>
  <c r="L187" i="4"/>
  <c r="O187" i="4" s="1"/>
  <c r="M405" i="4"/>
  <c r="P405" i="4" s="1"/>
  <c r="P407" i="4"/>
  <c r="J721" i="4"/>
  <c r="K721" i="4" s="1"/>
  <c r="M68" i="5"/>
  <c r="P68" i="5" s="1"/>
  <c r="I112" i="5"/>
  <c r="K112" i="5" s="1"/>
  <c r="M135" i="5"/>
  <c r="P135" i="5" s="1"/>
  <c r="M138" i="5"/>
  <c r="P138" i="5" s="1"/>
  <c r="I148" i="5"/>
  <c r="K148" i="5" s="1"/>
  <c r="K174" i="5"/>
  <c r="L198" i="5"/>
  <c r="O198" i="5" s="1"/>
  <c r="L249" i="5"/>
  <c r="O249" i="5" s="1"/>
  <c r="P269" i="5"/>
  <c r="M304" i="5"/>
  <c r="P304" i="5" s="1"/>
  <c r="K359" i="5"/>
  <c r="K362" i="5"/>
  <c r="K374" i="5"/>
  <c r="K435" i="5"/>
  <c r="J433" i="5"/>
  <c r="J417" i="5" s="1"/>
  <c r="I433" i="5"/>
  <c r="L546" i="5"/>
  <c r="O546" i="5" s="1"/>
  <c r="K674" i="5"/>
  <c r="O422" i="5"/>
  <c r="J327" i="5"/>
  <c r="K327" i="5" s="1"/>
  <c r="O348" i="5"/>
  <c r="M408" i="5"/>
  <c r="P408" i="5" s="1"/>
  <c r="L525" i="5"/>
  <c r="O525" i="5" s="1"/>
  <c r="K559" i="5"/>
  <c r="J628" i="5"/>
  <c r="K628" i="5" s="1"/>
  <c r="L639" i="5"/>
  <c r="O639" i="5" s="1"/>
  <c r="J722" i="5"/>
  <c r="K822" i="5"/>
  <c r="K370" i="5"/>
  <c r="K381" i="5"/>
  <c r="K647" i="5"/>
  <c r="K823" i="5"/>
  <c r="O333" i="5"/>
  <c r="O336" i="5"/>
  <c r="O424" i="5"/>
  <c r="K824" i="5"/>
  <c r="K827" i="5"/>
  <c r="L347" i="3"/>
  <c r="L345" i="3" s="1"/>
  <c r="O168" i="4"/>
  <c r="I174" i="4"/>
  <c r="K174" i="4" s="1"/>
  <c r="P186" i="4"/>
  <c r="N330" i="4"/>
  <c r="N328" i="4" s="1"/>
  <c r="N347" i="4"/>
  <c r="N345" i="4" s="1"/>
  <c r="M12" i="5"/>
  <c r="M19" i="5"/>
  <c r="L72" i="5"/>
  <c r="O72" i="5" s="1"/>
  <c r="O74" i="5"/>
  <c r="O91" i="5"/>
  <c r="M321" i="3"/>
  <c r="P321" i="3" s="1"/>
  <c r="L317" i="4"/>
  <c r="L315" i="4" s="1"/>
  <c r="O315" i="4" s="1"/>
  <c r="P320" i="4"/>
  <c r="L330" i="4"/>
  <c r="K701" i="4"/>
  <c r="N12" i="5"/>
  <c r="N19" i="5"/>
  <c r="L23" i="5"/>
  <c r="P42" i="5"/>
  <c r="M91" i="5"/>
  <c r="P91" i="5" s="1"/>
  <c r="P93" i="5"/>
  <c r="M94" i="5"/>
  <c r="P94" i="5" s="1"/>
  <c r="P96" i="5"/>
  <c r="O331" i="5"/>
  <c r="K729" i="2"/>
  <c r="O269" i="3"/>
  <c r="K215" i="4"/>
  <c r="P35" i="5"/>
  <c r="M34" i="5"/>
  <c r="P34" i="5" s="1"/>
  <c r="N264" i="5"/>
  <c r="O264" i="5" s="1"/>
  <c r="P266" i="5"/>
  <c r="K460" i="3"/>
  <c r="L228" i="4"/>
  <c r="K720" i="4"/>
  <c r="K728" i="4"/>
  <c r="O89" i="5"/>
  <c r="L135" i="5"/>
  <c r="O135" i="5" s="1"/>
  <c r="O137" i="5"/>
  <c r="L138" i="5"/>
  <c r="O138" i="5" s="1"/>
  <c r="O140" i="5"/>
  <c r="M168" i="5"/>
  <c r="P168" i="5" s="1"/>
  <c r="P170" i="5"/>
  <c r="M171" i="5"/>
  <c r="P171" i="5" s="1"/>
  <c r="P173" i="5"/>
  <c r="M184" i="5"/>
  <c r="P184" i="5" s="1"/>
  <c r="P186" i="5"/>
  <c r="M187" i="5"/>
  <c r="P187" i="5" s="1"/>
  <c r="P189" i="5"/>
  <c r="P262" i="5"/>
  <c r="K438" i="5"/>
  <c r="I434" i="5"/>
  <c r="J537" i="5"/>
  <c r="K538" i="5"/>
  <c r="I592" i="5"/>
  <c r="K592" i="5" s="1"/>
  <c r="K593" i="5"/>
  <c r="L55" i="3"/>
  <c r="L53" i="3" s="1"/>
  <c r="M72" i="4"/>
  <c r="P72" i="4" s="1"/>
  <c r="O170" i="4"/>
  <c r="I260" i="4"/>
  <c r="K260" i="4" s="1"/>
  <c r="K381" i="4"/>
  <c r="P29" i="5"/>
  <c r="L44" i="5"/>
  <c r="O44" i="5" s="1"/>
  <c r="O46" i="5"/>
  <c r="L47" i="5"/>
  <c r="O47" i="5" s="1"/>
  <c r="O49" i="5"/>
  <c r="O46" i="4"/>
  <c r="P168" i="4"/>
  <c r="O186" i="4"/>
  <c r="L347" i="4"/>
  <c r="L345" i="4" s="1"/>
  <c r="L391" i="4"/>
  <c r="O391" i="4" s="1"/>
  <c r="L547" i="4"/>
  <c r="O547" i="4" s="1"/>
  <c r="I654" i="4"/>
  <c r="K654" i="4" s="1"/>
  <c r="J722" i="4"/>
  <c r="K722" i="4" s="1"/>
  <c r="L12" i="5"/>
  <c r="L19" i="5"/>
  <c r="M26" i="5"/>
  <c r="O32" i="5"/>
  <c r="L29" i="5"/>
  <c r="N43" i="5"/>
  <c r="N41" i="5" s="1"/>
  <c r="P46" i="5"/>
  <c r="L69" i="5"/>
  <c r="O69" i="5" s="1"/>
  <c r="O71" i="5"/>
  <c r="I130" i="5"/>
  <c r="K130" i="5" s="1"/>
  <c r="K146" i="5"/>
  <c r="O166" i="5"/>
  <c r="O182" i="5"/>
  <c r="P528" i="5"/>
  <c r="M525" i="5"/>
  <c r="P525" i="5" s="1"/>
  <c r="M526" i="5"/>
  <c r="P526" i="5" s="1"/>
  <c r="L547" i="5"/>
  <c r="O547" i="5" s="1"/>
  <c r="O549" i="5"/>
  <c r="M549" i="5"/>
  <c r="L33" i="5"/>
  <c r="L31" i="5" s="1"/>
  <c r="O31" i="5" s="1"/>
  <c r="P61" i="5"/>
  <c r="P127" i="5"/>
  <c r="O266" i="5"/>
  <c r="O269" i="5"/>
  <c r="P282" i="5"/>
  <c r="P285" i="5"/>
  <c r="M300" i="5"/>
  <c r="N330" i="5"/>
  <c r="N328" i="5" s="1"/>
  <c r="N334" i="5"/>
  <c r="O334" i="5" s="1"/>
  <c r="M334" i="5"/>
  <c r="P336" i="5"/>
  <c r="K340" i="5"/>
  <c r="N347" i="5"/>
  <c r="K369" i="5"/>
  <c r="O449" i="5"/>
  <c r="M449" i="5"/>
  <c r="N470" i="5"/>
  <c r="O524" i="5"/>
  <c r="N807" i="5"/>
  <c r="N805" i="5" s="1"/>
  <c r="N808" i="5"/>
  <c r="I77" i="5"/>
  <c r="O93" i="5"/>
  <c r="O96" i="5"/>
  <c r="O170" i="5"/>
  <c r="O173" i="5"/>
  <c r="O186" i="5"/>
  <c r="O189" i="5"/>
  <c r="O299" i="5"/>
  <c r="M351" i="5"/>
  <c r="P353" i="5"/>
  <c r="P390" i="5"/>
  <c r="M392" i="5"/>
  <c r="P392" i="5" s="1"/>
  <c r="P394" i="5"/>
  <c r="L429" i="5"/>
  <c r="O429" i="5" s="1"/>
  <c r="L421" i="5"/>
  <c r="O421" i="5" s="1"/>
  <c r="N446" i="5"/>
  <c r="N444" i="5" s="1"/>
  <c r="N447" i="5"/>
  <c r="L632" i="5"/>
  <c r="O632" i="5" s="1"/>
  <c r="O634" i="5"/>
  <c r="O738" i="5"/>
  <c r="L737" i="5"/>
  <c r="O737" i="5" s="1"/>
  <c r="O771" i="5"/>
  <c r="L770" i="5"/>
  <c r="O770" i="5" s="1"/>
  <c r="L789" i="5"/>
  <c r="O789" i="5" s="1"/>
  <c r="O791" i="5"/>
  <c r="I237" i="5"/>
  <c r="L301" i="5"/>
  <c r="O301" i="5" s="1"/>
  <c r="M331" i="5"/>
  <c r="P331" i="5" s="1"/>
  <c r="P333" i="5"/>
  <c r="I364" i="5"/>
  <c r="K365" i="5"/>
  <c r="K378" i="5"/>
  <c r="L405" i="5"/>
  <c r="O405" i="5" s="1"/>
  <c r="P420" i="5"/>
  <c r="O431" i="5"/>
  <c r="L447" i="5"/>
  <c r="O447" i="5" s="1"/>
  <c r="N469" i="5"/>
  <c r="L533" i="5"/>
  <c r="O533" i="5" s="1"/>
  <c r="O545" i="5"/>
  <c r="M634" i="5"/>
  <c r="N655" i="5"/>
  <c r="M348" i="5"/>
  <c r="P348" i="5" s="1"/>
  <c r="P350" i="5"/>
  <c r="N419" i="5"/>
  <c r="K465" i="5"/>
  <c r="O630" i="5"/>
  <c r="K360" i="5"/>
  <c r="M391" i="5"/>
  <c r="P391" i="5" s="1"/>
  <c r="M395" i="5"/>
  <c r="P395" i="5" s="1"/>
  <c r="P397" i="5"/>
  <c r="L469" i="5"/>
  <c r="O479" i="5"/>
  <c r="L526" i="5"/>
  <c r="O526" i="5" s="1"/>
  <c r="O528" i="5"/>
  <c r="O755" i="5"/>
  <c r="L754" i="5"/>
  <c r="O754" i="5" s="1"/>
  <c r="L444" i="5"/>
  <c r="N505" i="5"/>
  <c r="M737" i="5"/>
  <c r="P737" i="5" s="1"/>
  <c r="M754" i="5"/>
  <c r="P754" i="5" s="1"/>
  <c r="M770" i="5"/>
  <c r="P770" i="5" s="1"/>
  <c r="L786" i="5"/>
  <c r="O786" i="5" s="1"/>
  <c r="L805" i="5"/>
  <c r="O805" i="5" s="1"/>
  <c r="K576" i="5"/>
  <c r="M685" i="5"/>
  <c r="P685" i="5" s="1"/>
  <c r="M786" i="5"/>
  <c r="P786" i="5" s="1"/>
  <c r="K800" i="5"/>
  <c r="M805" i="5"/>
  <c r="P805" i="5" s="1"/>
  <c r="L454" i="3"/>
  <c r="O454" i="3" s="1"/>
  <c r="L283" i="3"/>
  <c r="O283" i="3" s="1"/>
  <c r="M23" i="4"/>
  <c r="M21" i="4" s="1"/>
  <c r="M187" i="4"/>
  <c r="P187" i="4" s="1"/>
  <c r="N263" i="4"/>
  <c r="N261" i="4" s="1"/>
  <c r="M267" i="4"/>
  <c r="P267" i="4" s="1"/>
  <c r="M304" i="4"/>
  <c r="P304" i="4" s="1"/>
  <c r="M330" i="4"/>
  <c r="N391" i="4"/>
  <c r="N389" i="4" s="1"/>
  <c r="O479" i="4"/>
  <c r="L546" i="4"/>
  <c r="O546" i="4" s="1"/>
  <c r="K672" i="4"/>
  <c r="I112" i="4"/>
  <c r="K112" i="4" s="1"/>
  <c r="M321" i="1"/>
  <c r="P321" i="1" s="1"/>
  <c r="P124" i="3"/>
  <c r="P127" i="3"/>
  <c r="K144" i="3"/>
  <c r="L135" i="4"/>
  <c r="O135" i="4" s="1"/>
  <c r="O140" i="4"/>
  <c r="P170" i="4"/>
  <c r="L279" i="4"/>
  <c r="K359" i="4"/>
  <c r="K385" i="4"/>
  <c r="M549" i="4"/>
  <c r="M546" i="4" s="1"/>
  <c r="P546" i="4" s="1"/>
  <c r="M135" i="4"/>
  <c r="P135" i="4" s="1"/>
  <c r="O137" i="4"/>
  <c r="L171" i="4"/>
  <c r="O171" i="4" s="1"/>
  <c r="L249" i="4"/>
  <c r="O249" i="4" s="1"/>
  <c r="L231" i="4"/>
  <c r="I276" i="4"/>
  <c r="K276" i="4" s="1"/>
  <c r="O280" i="4"/>
  <c r="K340" i="4"/>
  <c r="K355" i="4"/>
  <c r="N55" i="3"/>
  <c r="N53" i="3" s="1"/>
  <c r="M44" i="4"/>
  <c r="P44" i="4" s="1"/>
  <c r="M91" i="4"/>
  <c r="P91" i="4" s="1"/>
  <c r="M122" i="4"/>
  <c r="P122" i="4" s="1"/>
  <c r="M138" i="4"/>
  <c r="P138" i="4" s="1"/>
  <c r="O184" i="4"/>
  <c r="L209" i="4"/>
  <c r="O209" i="4" s="1"/>
  <c r="O266" i="4"/>
  <c r="L469" i="4"/>
  <c r="O469" i="4" s="1"/>
  <c r="L555" i="4"/>
  <c r="O555" i="4" s="1"/>
  <c r="L688" i="4"/>
  <c r="O688" i="4" s="1"/>
  <c r="K103" i="1"/>
  <c r="K379" i="2"/>
  <c r="L47" i="4"/>
  <c r="O47" i="4" s="1"/>
  <c r="I130" i="4"/>
  <c r="K130" i="4" s="1"/>
  <c r="M184" i="4"/>
  <c r="P184" i="4" s="1"/>
  <c r="P266" i="4"/>
  <c r="P301" i="4"/>
  <c r="K370" i="4"/>
  <c r="M472" i="4"/>
  <c r="K822" i="4"/>
  <c r="K825" i="4"/>
  <c r="K828" i="4"/>
  <c r="M687" i="4"/>
  <c r="P687" i="4" s="1"/>
  <c r="P690" i="4"/>
  <c r="L56" i="3"/>
  <c r="O56" i="3" s="1"/>
  <c r="I197" i="3"/>
  <c r="K197" i="3" s="1"/>
  <c r="L405" i="3"/>
  <c r="O405" i="3" s="1"/>
  <c r="L44" i="4"/>
  <c r="O44" i="4" s="1"/>
  <c r="L55" i="4"/>
  <c r="L53" i="4" s="1"/>
  <c r="M69" i="4"/>
  <c r="P69" i="4" s="1"/>
  <c r="L91" i="4"/>
  <c r="O91" i="4" s="1"/>
  <c r="N23" i="4"/>
  <c r="N21" i="4" s="1"/>
  <c r="M134" i="4"/>
  <c r="L138" i="4"/>
  <c r="O138" i="4" s="1"/>
  <c r="M264" i="4"/>
  <c r="P264" i="4" s="1"/>
  <c r="L267" i="4"/>
  <c r="O267" i="4" s="1"/>
  <c r="P333" i="4"/>
  <c r="K378" i="4"/>
  <c r="I522" i="4"/>
  <c r="K522" i="4" s="1"/>
  <c r="P91" i="3"/>
  <c r="P333" i="3"/>
  <c r="K362" i="3"/>
  <c r="L56" i="4"/>
  <c r="O56" i="4" s="1"/>
  <c r="N69" i="4"/>
  <c r="P71" i="4"/>
  <c r="M125" i="4"/>
  <c r="P125" i="4" s="1"/>
  <c r="N151" i="4"/>
  <c r="N149" i="4" s="1"/>
  <c r="O154" i="4"/>
  <c r="M183" i="4"/>
  <c r="I233" i="4"/>
  <c r="K233" i="4" s="1"/>
  <c r="I237" i="4"/>
  <c r="K237" i="4" s="1"/>
  <c r="I248" i="4"/>
  <c r="K248" i="4" s="1"/>
  <c r="O282" i="4"/>
  <c r="L300" i="4"/>
  <c r="L298" i="4" s="1"/>
  <c r="K325" i="4"/>
  <c r="N334" i="4"/>
  <c r="O334" i="4" s="1"/>
  <c r="P336" i="4"/>
  <c r="K374" i="4"/>
  <c r="I433" i="4"/>
  <c r="L631" i="4"/>
  <c r="O631" i="4" s="1"/>
  <c r="M660" i="4"/>
  <c r="P660" i="4" s="1"/>
  <c r="L687" i="4"/>
  <c r="K726" i="4"/>
  <c r="K369" i="3"/>
  <c r="K372" i="3"/>
  <c r="K699" i="3"/>
  <c r="L33" i="4"/>
  <c r="L31" i="4" s="1"/>
  <c r="O31" i="4" s="1"/>
  <c r="M121" i="4"/>
  <c r="P121" i="4" s="1"/>
  <c r="O152" i="4"/>
  <c r="P154" i="4"/>
  <c r="M167" i="4"/>
  <c r="L263" i="4"/>
  <c r="L261" i="4" s="1"/>
  <c r="M283" i="4"/>
  <c r="P283" i="4" s="1"/>
  <c r="M300" i="4"/>
  <c r="M298" i="4" s="1"/>
  <c r="O320" i="4"/>
  <c r="I364" i="4"/>
  <c r="K379" i="4"/>
  <c r="L405" i="4"/>
  <c r="O405" i="4" s="1"/>
  <c r="J433" i="4"/>
  <c r="J417" i="4" s="1"/>
  <c r="I442" i="4"/>
  <c r="K442" i="4" s="1"/>
  <c r="O690" i="4"/>
  <c r="K823" i="4"/>
  <c r="K826" i="4"/>
  <c r="P152" i="4"/>
  <c r="P348" i="4"/>
  <c r="I77" i="3"/>
  <c r="K77" i="3" s="1"/>
  <c r="L547" i="3"/>
  <c r="O547" i="3" s="1"/>
  <c r="K576" i="3"/>
  <c r="K828" i="3"/>
  <c r="M43" i="4"/>
  <c r="M90" i="4"/>
  <c r="M88" i="4" s="1"/>
  <c r="K100" i="4"/>
  <c r="L155" i="4"/>
  <c r="O155" i="4" s="1"/>
  <c r="M171" i="4"/>
  <c r="P171" i="4" s="1"/>
  <c r="L183" i="4"/>
  <c r="L217" i="4"/>
  <c r="O217" i="4" s="1"/>
  <c r="O301" i="4"/>
  <c r="M317" i="4"/>
  <c r="P317" i="4" s="1"/>
  <c r="M321" i="4"/>
  <c r="P321" i="4" s="1"/>
  <c r="J327" i="4"/>
  <c r="K327" i="4" s="1"/>
  <c r="L421" i="4"/>
  <c r="O421" i="4" s="1"/>
  <c r="M424" i="4"/>
  <c r="M421" i="4" s="1"/>
  <c r="I260" i="3"/>
  <c r="K260" i="3" s="1"/>
  <c r="L264" i="4"/>
  <c r="O264" i="4" s="1"/>
  <c r="P282" i="4"/>
  <c r="L304" i="4"/>
  <c r="O304" i="4" s="1"/>
  <c r="N317" i="4"/>
  <c r="N315" i="4" s="1"/>
  <c r="P353" i="4"/>
  <c r="K360" i="4"/>
  <c r="K369" i="4"/>
  <c r="P397" i="4"/>
  <c r="L404" i="4"/>
  <c r="L408" i="4"/>
  <c r="O408" i="4" s="1"/>
  <c r="O431" i="4"/>
  <c r="I559" i="4"/>
  <c r="O641" i="4"/>
  <c r="K725" i="4"/>
  <c r="O46" i="2"/>
  <c r="P170" i="2"/>
  <c r="K822" i="2"/>
  <c r="K828" i="2"/>
  <c r="L36" i="3"/>
  <c r="O36" i="3" s="1"/>
  <c r="M187" i="3"/>
  <c r="P187" i="3" s="1"/>
  <c r="L238" i="3"/>
  <c r="O238" i="3" s="1"/>
  <c r="I248" i="3"/>
  <c r="K248" i="3" s="1"/>
  <c r="L263" i="3"/>
  <c r="L261" i="3" s="1"/>
  <c r="M347" i="3"/>
  <c r="M345" i="3" s="1"/>
  <c r="O549" i="3"/>
  <c r="O35" i="4"/>
  <c r="L29" i="4"/>
  <c r="L15" i="4"/>
  <c r="K78" i="4"/>
  <c r="I76" i="4"/>
  <c r="P133" i="4"/>
  <c r="M151" i="4"/>
  <c r="L533" i="4"/>
  <c r="O533" i="4" s="1"/>
  <c r="O535" i="4"/>
  <c r="L525" i="4"/>
  <c r="L36" i="4"/>
  <c r="O36" i="4" s="1"/>
  <c r="L229" i="2"/>
  <c r="M90" i="3"/>
  <c r="M88" i="3" s="1"/>
  <c r="I276" i="3"/>
  <c r="K276" i="3" s="1"/>
  <c r="N26" i="4"/>
  <c r="N59" i="4"/>
  <c r="O59" i="4" s="1"/>
  <c r="P61" i="4"/>
  <c r="N55" i="4"/>
  <c r="O61" i="4"/>
  <c r="K193" i="4"/>
  <c r="I190" i="4"/>
  <c r="K190" i="4" s="1"/>
  <c r="L477" i="2"/>
  <c r="O477" i="2" s="1"/>
  <c r="P152" i="1"/>
  <c r="O173" i="2"/>
  <c r="L231" i="3"/>
  <c r="N318" i="3"/>
  <c r="J327" i="3"/>
  <c r="K327" i="3" s="1"/>
  <c r="I785" i="3"/>
  <c r="K785" i="3" s="1"/>
  <c r="K800" i="3"/>
  <c r="P262" i="4"/>
  <c r="M155" i="4"/>
  <c r="P155" i="4" s="1"/>
  <c r="L231" i="2"/>
  <c r="M55" i="3"/>
  <c r="M53" i="3" s="1"/>
  <c r="L279" i="3"/>
  <c r="K325" i="3"/>
  <c r="N392" i="3"/>
  <c r="K537" i="3"/>
  <c r="I522" i="3"/>
  <c r="K522" i="3" s="1"/>
  <c r="L230" i="4"/>
  <c r="L238" i="4"/>
  <c r="I86" i="2"/>
  <c r="K86" i="2" s="1"/>
  <c r="M121" i="2"/>
  <c r="P121" i="2" s="1"/>
  <c r="L249" i="2"/>
  <c r="O249" i="2" s="1"/>
  <c r="M68" i="3"/>
  <c r="P68" i="3" s="1"/>
  <c r="M121" i="3"/>
  <c r="P121" i="3" s="1"/>
  <c r="L171" i="3"/>
  <c r="O171" i="3" s="1"/>
  <c r="L280" i="3"/>
  <c r="O280" i="3" s="1"/>
  <c r="M334" i="3"/>
  <c r="P334" i="3" s="1"/>
  <c r="M408" i="3"/>
  <c r="P408" i="3" s="1"/>
  <c r="M56" i="4"/>
  <c r="P56" i="4" s="1"/>
  <c r="P58" i="4"/>
  <c r="M55" i="4"/>
  <c r="O71" i="4"/>
  <c r="L23" i="4"/>
  <c r="L68" i="4"/>
  <c r="O68" i="4" s="1"/>
  <c r="L69" i="4"/>
  <c r="O69" i="4" s="1"/>
  <c r="L121" i="4"/>
  <c r="O121" i="4" s="1"/>
  <c r="L125" i="4"/>
  <c r="O125" i="4" s="1"/>
  <c r="J721" i="3"/>
  <c r="K721" i="3" s="1"/>
  <c r="K826" i="3"/>
  <c r="L26" i="4"/>
  <c r="I87" i="4"/>
  <c r="K87" i="4" s="1"/>
  <c r="P137" i="4"/>
  <c r="I148" i="4"/>
  <c r="K148" i="4" s="1"/>
  <c r="L198" i="4"/>
  <c r="O198" i="4" s="1"/>
  <c r="P303" i="4"/>
  <c r="M26" i="4"/>
  <c r="K79" i="4"/>
  <c r="I77" i="4"/>
  <c r="N15" i="4"/>
  <c r="N29" i="4"/>
  <c r="N28" i="4" s="1"/>
  <c r="M47" i="4"/>
  <c r="P47" i="4" s="1"/>
  <c r="K144" i="4"/>
  <c r="L167" i="4"/>
  <c r="L12" i="4"/>
  <c r="L19" i="4"/>
  <c r="P22" i="4"/>
  <c r="M34" i="4"/>
  <c r="P34" i="4" s="1"/>
  <c r="P49" i="4"/>
  <c r="L72" i="4"/>
  <c r="O72" i="4" s="1"/>
  <c r="P89" i="4"/>
  <c r="P150" i="4"/>
  <c r="O285" i="4"/>
  <c r="O331" i="4"/>
  <c r="O346" i="4"/>
  <c r="O420" i="4"/>
  <c r="L444" i="4"/>
  <c r="O444" i="4" s="1"/>
  <c r="O446" i="4"/>
  <c r="M12" i="4"/>
  <c r="O42" i="4"/>
  <c r="L90" i="4"/>
  <c r="L151" i="4"/>
  <c r="O323" i="4"/>
  <c r="O278" i="4"/>
  <c r="P331" i="4"/>
  <c r="N502" i="4"/>
  <c r="N504" i="4"/>
  <c r="N505" i="4"/>
  <c r="O545" i="4"/>
  <c r="J593" i="4"/>
  <c r="P686" i="4"/>
  <c r="P755" i="4"/>
  <c r="M754" i="4"/>
  <c r="P754" i="4" s="1"/>
  <c r="I197" i="4"/>
  <c r="K197" i="4" s="1"/>
  <c r="M347" i="4"/>
  <c r="O348" i="4"/>
  <c r="K372" i="4"/>
  <c r="M391" i="4"/>
  <c r="P391" i="4" s="1"/>
  <c r="N404" i="4"/>
  <c r="N402" i="4" s="1"/>
  <c r="I785" i="4"/>
  <c r="K785" i="4" s="1"/>
  <c r="K800" i="4"/>
  <c r="O806" i="4"/>
  <c r="L805" i="4"/>
  <c r="O805" i="4" s="1"/>
  <c r="O351" i="4"/>
  <c r="L447" i="4"/>
  <c r="O447" i="4" s="1"/>
  <c r="M449" i="4"/>
  <c r="I443" i="4"/>
  <c r="K443" i="4" s="1"/>
  <c r="K462" i="4"/>
  <c r="J537" i="4"/>
  <c r="J522" i="4" s="1"/>
  <c r="K538" i="4"/>
  <c r="O303" i="4"/>
  <c r="P351" i="4"/>
  <c r="N629" i="4"/>
  <c r="P771" i="4"/>
  <c r="M770" i="4"/>
  <c r="P770" i="4" s="1"/>
  <c r="I275" i="4"/>
  <c r="P350" i="4"/>
  <c r="K362" i="4"/>
  <c r="K365" i="4"/>
  <c r="P394" i="4"/>
  <c r="N414" i="4"/>
  <c r="I434" i="4"/>
  <c r="K438" i="4"/>
  <c r="O449" i="4"/>
  <c r="L454" i="4"/>
  <c r="O454" i="4" s="1"/>
  <c r="O456" i="4"/>
  <c r="O656" i="4"/>
  <c r="N658" i="4"/>
  <c r="O658" i="4" s="1"/>
  <c r="K723" i="4"/>
  <c r="P738" i="4"/>
  <c r="M737" i="4"/>
  <c r="P737" i="4" s="1"/>
  <c r="O787" i="4"/>
  <c r="L786" i="4"/>
  <c r="O786" i="4" s="1"/>
  <c r="P468" i="4"/>
  <c r="L470" i="4"/>
  <c r="O470" i="4" s="1"/>
  <c r="O630" i="4"/>
  <c r="K675" i="4"/>
  <c r="O791" i="4"/>
  <c r="O333" i="4"/>
  <c r="O336" i="4"/>
  <c r="O350" i="4"/>
  <c r="O353" i="4"/>
  <c r="O394" i="4"/>
  <c r="O397" i="4"/>
  <c r="O424" i="4"/>
  <c r="L632" i="4"/>
  <c r="O632" i="4" s="1"/>
  <c r="O660" i="4"/>
  <c r="K669" i="4"/>
  <c r="K673" i="4"/>
  <c r="M688" i="4"/>
  <c r="P688" i="4" s="1"/>
  <c r="N263" i="1"/>
  <c r="N261" i="1" s="1"/>
  <c r="O59" i="2"/>
  <c r="I226" i="2"/>
  <c r="K226" i="2" s="1"/>
  <c r="K576" i="2"/>
  <c r="K649" i="2"/>
  <c r="N59" i="3"/>
  <c r="L94" i="3"/>
  <c r="O94" i="3" s="1"/>
  <c r="N300" i="3"/>
  <c r="N298" i="3" s="1"/>
  <c r="O535" i="3"/>
  <c r="M171" i="3"/>
  <c r="P171" i="3" s="1"/>
  <c r="P46" i="3"/>
  <c r="M135" i="3"/>
  <c r="P135" i="3" s="1"/>
  <c r="N134" i="3"/>
  <c r="N132" i="3" s="1"/>
  <c r="L151" i="3"/>
  <c r="O151" i="3" s="1"/>
  <c r="P285" i="3"/>
  <c r="M331" i="3"/>
  <c r="K355" i="3"/>
  <c r="L421" i="3"/>
  <c r="O421" i="3" s="1"/>
  <c r="M424" i="3"/>
  <c r="M421" i="3" s="1"/>
  <c r="M419" i="3" s="1"/>
  <c r="K723" i="3"/>
  <c r="K825" i="3"/>
  <c r="I216" i="2"/>
  <c r="K216" i="2" s="1"/>
  <c r="L47" i="3"/>
  <c r="O47" i="3" s="1"/>
  <c r="L69" i="3"/>
  <c r="O69" i="3" s="1"/>
  <c r="I112" i="3"/>
  <c r="K112" i="3" s="1"/>
  <c r="M138" i="3"/>
  <c r="P138" i="3" s="1"/>
  <c r="O154" i="3"/>
  <c r="L525" i="3"/>
  <c r="O525" i="3" s="1"/>
  <c r="K577" i="2"/>
  <c r="O91" i="3"/>
  <c r="K115" i="3"/>
  <c r="O157" i="3"/>
  <c r="N167" i="3"/>
  <c r="N165" i="3" s="1"/>
  <c r="L229" i="3"/>
  <c r="L422" i="3"/>
  <c r="O422" i="3" s="1"/>
  <c r="K823" i="3"/>
  <c r="L167" i="1"/>
  <c r="L165" i="1" s="1"/>
  <c r="K372" i="2"/>
  <c r="L43" i="3"/>
  <c r="L41" i="3" s="1"/>
  <c r="K359" i="3"/>
  <c r="L526" i="3"/>
  <c r="O526" i="3" s="1"/>
  <c r="K821" i="3"/>
  <c r="K824" i="3"/>
  <c r="K827" i="3"/>
  <c r="L447" i="3"/>
  <c r="O447" i="3" s="1"/>
  <c r="L446" i="3"/>
  <c r="O449" i="3"/>
  <c r="M279" i="2"/>
  <c r="M277" i="2" s="1"/>
  <c r="L788" i="2"/>
  <c r="O788" i="2" s="1"/>
  <c r="N264" i="3"/>
  <c r="O264" i="3" s="1"/>
  <c r="K309" i="3"/>
  <c r="K360" i="3"/>
  <c r="K379" i="3"/>
  <c r="I434" i="3"/>
  <c r="K438" i="3"/>
  <c r="P331" i="2"/>
  <c r="L125" i="3"/>
  <c r="O125" i="3" s="1"/>
  <c r="O127" i="3"/>
  <c r="L187" i="3"/>
  <c r="O187" i="3" s="1"/>
  <c r="K159" i="1"/>
  <c r="N121" i="2"/>
  <c r="N119" i="2" s="1"/>
  <c r="O266" i="2"/>
  <c r="O336" i="2"/>
  <c r="M405" i="2"/>
  <c r="P405" i="2" s="1"/>
  <c r="O58" i="3"/>
  <c r="P71" i="3"/>
  <c r="M72" i="3"/>
  <c r="P72" i="3" s="1"/>
  <c r="P74" i="3"/>
  <c r="N138" i="3"/>
  <c r="I148" i="3"/>
  <c r="K148" i="3" s="1"/>
  <c r="K193" i="3"/>
  <c r="L301" i="3"/>
  <c r="O301" i="3" s="1"/>
  <c r="O303" i="3"/>
  <c r="P49" i="3"/>
  <c r="L68" i="3"/>
  <c r="L72" i="3"/>
  <c r="O72" i="3" s="1"/>
  <c r="L121" i="3"/>
  <c r="O121" i="3" s="1"/>
  <c r="M280" i="3"/>
  <c r="P280" i="3" s="1"/>
  <c r="P282" i="3"/>
  <c r="M279" i="3"/>
  <c r="M304" i="3"/>
  <c r="P304" i="3" s="1"/>
  <c r="P306" i="3"/>
  <c r="O320" i="3"/>
  <c r="L317" i="3"/>
  <c r="O317" i="3" s="1"/>
  <c r="O323" i="3"/>
  <c r="L321" i="3"/>
  <c r="O321" i="3" s="1"/>
  <c r="M330" i="3"/>
  <c r="L330" i="3"/>
  <c r="L328" i="3" s="1"/>
  <c r="O350" i="3"/>
  <c r="L348" i="3"/>
  <c r="O348" i="3" s="1"/>
  <c r="L392" i="3"/>
  <c r="O392" i="3" s="1"/>
  <c r="O394" i="3"/>
  <c r="L391" i="3"/>
  <c r="O391" i="3" s="1"/>
  <c r="L167" i="2"/>
  <c r="L165" i="2" s="1"/>
  <c r="L395" i="2"/>
  <c r="O395" i="2" s="1"/>
  <c r="M155" i="3"/>
  <c r="P155" i="3" s="1"/>
  <c r="P157" i="3"/>
  <c r="M151" i="3"/>
  <c r="M149" i="3" s="1"/>
  <c r="I174" i="3"/>
  <c r="I164" i="3" s="1"/>
  <c r="K164" i="3" s="1"/>
  <c r="L230" i="3"/>
  <c r="J288" i="3"/>
  <c r="J275" i="3" s="1"/>
  <c r="I275" i="3"/>
  <c r="K275" i="3" s="1"/>
  <c r="J364" i="3"/>
  <c r="K244" i="2"/>
  <c r="O333" i="2"/>
  <c r="L33" i="3"/>
  <c r="M43" i="3"/>
  <c r="M41" i="3" s="1"/>
  <c r="N43" i="3"/>
  <c r="L59" i="3"/>
  <c r="O59" i="3" s="1"/>
  <c r="I76" i="3"/>
  <c r="K76" i="3" s="1"/>
  <c r="M94" i="3"/>
  <c r="P94" i="3" s="1"/>
  <c r="N94" i="3"/>
  <c r="N90" i="3"/>
  <c r="L122" i="3"/>
  <c r="O122" i="3" s="1"/>
  <c r="L198" i="3"/>
  <c r="O198" i="3" s="1"/>
  <c r="M26" i="3"/>
  <c r="M24" i="3" s="1"/>
  <c r="K288" i="3"/>
  <c r="N331" i="3"/>
  <c r="O331" i="3" s="1"/>
  <c r="N330" i="3"/>
  <c r="N328" i="3" s="1"/>
  <c r="K374" i="3"/>
  <c r="P407" i="3"/>
  <c r="M404" i="3"/>
  <c r="P404" i="3" s="1"/>
  <c r="L26" i="3"/>
  <c r="L24" i="3" s="1"/>
  <c r="K381" i="3"/>
  <c r="I592" i="3"/>
  <c r="K592" i="3" s="1"/>
  <c r="K651" i="3"/>
  <c r="K725" i="3"/>
  <c r="M472" i="3"/>
  <c r="M470" i="3" s="1"/>
  <c r="P470" i="3" s="1"/>
  <c r="L631" i="3"/>
  <c r="O634" i="3"/>
  <c r="L788" i="3"/>
  <c r="M134" i="3"/>
  <c r="N183" i="3"/>
  <c r="N181" i="3" s="1"/>
  <c r="L217" i="3"/>
  <c r="O217" i="3" s="1"/>
  <c r="K370" i="3"/>
  <c r="L470" i="3"/>
  <c r="O470" i="3" s="1"/>
  <c r="K708" i="3"/>
  <c r="K822" i="3"/>
  <c r="N9" i="3"/>
  <c r="O12" i="3"/>
  <c r="L9" i="3"/>
  <c r="O170" i="3"/>
  <c r="L167" i="3"/>
  <c r="P331" i="1"/>
  <c r="N68" i="2"/>
  <c r="N66" i="2" s="1"/>
  <c r="K176" i="2"/>
  <c r="L187" i="2"/>
  <c r="O187" i="2" s="1"/>
  <c r="N183" i="2"/>
  <c r="N181" i="2" s="1"/>
  <c r="O285" i="2"/>
  <c r="O350" i="2"/>
  <c r="K362" i="2"/>
  <c r="I434" i="2"/>
  <c r="I418" i="2" s="1"/>
  <c r="K418" i="2" s="1"/>
  <c r="K647" i="2"/>
  <c r="L789" i="2"/>
  <c r="O789" i="2" s="1"/>
  <c r="N47" i="3"/>
  <c r="N26" i="3"/>
  <c r="P58" i="3"/>
  <c r="M56" i="3"/>
  <c r="P56" i="3" s="1"/>
  <c r="N68" i="3"/>
  <c r="N66" i="3" s="1"/>
  <c r="L90" i="3"/>
  <c r="O93" i="3"/>
  <c r="N151" i="3"/>
  <c r="N152" i="3"/>
  <c r="P152" i="3" s="1"/>
  <c r="L168" i="3"/>
  <c r="N184" i="3"/>
  <c r="P184" i="3" s="1"/>
  <c r="K216" i="3"/>
  <c r="K244" i="3"/>
  <c r="I237" i="3"/>
  <c r="I233" i="3"/>
  <c r="K233" i="3" s="1"/>
  <c r="M301" i="3"/>
  <c r="P301" i="3" s="1"/>
  <c r="P303" i="3"/>
  <c r="M300" i="3"/>
  <c r="L29" i="3"/>
  <c r="I86" i="3"/>
  <c r="K86" i="3" s="1"/>
  <c r="K98" i="3"/>
  <c r="I130" i="3"/>
  <c r="K130" i="3" s="1"/>
  <c r="K146" i="3"/>
  <c r="M267" i="3"/>
  <c r="P267" i="3" s="1"/>
  <c r="P269" i="3"/>
  <c r="M125" i="2"/>
  <c r="P125" i="2" s="1"/>
  <c r="M135" i="2"/>
  <c r="P135" i="2" s="1"/>
  <c r="O157" i="2"/>
  <c r="L267" i="2"/>
  <c r="O267" i="2" s="1"/>
  <c r="O15" i="3"/>
  <c r="P36" i="3"/>
  <c r="O137" i="3"/>
  <c r="L134" i="3"/>
  <c r="O134" i="3" s="1"/>
  <c r="L135" i="3"/>
  <c r="O135" i="3" s="1"/>
  <c r="P320" i="3"/>
  <c r="M317" i="3"/>
  <c r="P317" i="3" s="1"/>
  <c r="N347" i="3"/>
  <c r="O353" i="3"/>
  <c r="O468" i="3"/>
  <c r="L467" i="3"/>
  <c r="L36" i="1"/>
  <c r="K325" i="2"/>
  <c r="L330" i="2"/>
  <c r="L328" i="2" s="1"/>
  <c r="M424" i="2"/>
  <c r="P424" i="2" s="1"/>
  <c r="I442" i="2"/>
  <c r="K442" i="2" s="1"/>
  <c r="L454" i="2"/>
  <c r="O454" i="2" s="1"/>
  <c r="M528" i="2"/>
  <c r="M525" i="2" s="1"/>
  <c r="P525" i="2" s="1"/>
  <c r="M549" i="2"/>
  <c r="M546" i="2" s="1"/>
  <c r="P546" i="2" s="1"/>
  <c r="O35" i="3"/>
  <c r="P54" i="3"/>
  <c r="P61" i="3"/>
  <c r="M59" i="3"/>
  <c r="N168" i="3"/>
  <c r="P168" i="3" s="1"/>
  <c r="K236" i="3"/>
  <c r="P262" i="3"/>
  <c r="N351" i="3"/>
  <c r="O351" i="3" s="1"/>
  <c r="I77" i="2"/>
  <c r="K77" i="2" s="1"/>
  <c r="L183" i="2"/>
  <c r="L181" i="2" s="1"/>
  <c r="M347" i="2"/>
  <c r="M345" i="2" s="1"/>
  <c r="L526" i="2"/>
  <c r="O526" i="2" s="1"/>
  <c r="L23" i="3"/>
  <c r="P120" i="3"/>
  <c r="N122" i="3"/>
  <c r="N121" i="3"/>
  <c r="N119" i="3" s="1"/>
  <c r="P182" i="3"/>
  <c r="O186" i="3"/>
  <c r="L183" i="3"/>
  <c r="P184" i="2"/>
  <c r="K338" i="2"/>
  <c r="K378" i="2"/>
  <c r="L391" i="2"/>
  <c r="O391" i="2" s="1"/>
  <c r="O394" i="2"/>
  <c r="L555" i="2"/>
  <c r="O555" i="2" s="1"/>
  <c r="L688" i="2"/>
  <c r="O19" i="3"/>
  <c r="M23" i="3"/>
  <c r="N44" i="3"/>
  <c r="O44" i="3" s="1"/>
  <c r="N23" i="3"/>
  <c r="O46" i="3"/>
  <c r="K145" i="3"/>
  <c r="I143" i="3"/>
  <c r="L184" i="3"/>
  <c r="L209" i="3"/>
  <c r="O209" i="3" s="1"/>
  <c r="P93" i="3"/>
  <c r="P170" i="3"/>
  <c r="P186" i="3"/>
  <c r="K338" i="3"/>
  <c r="L404" i="3"/>
  <c r="O404" i="3" s="1"/>
  <c r="O410" i="3"/>
  <c r="P555" i="3"/>
  <c r="M545" i="3"/>
  <c r="L658" i="3"/>
  <c r="O658" i="3" s="1"/>
  <c r="O660" i="3"/>
  <c r="L657" i="3"/>
  <c r="O657" i="3" s="1"/>
  <c r="M660" i="3"/>
  <c r="P686" i="3"/>
  <c r="P807" i="3"/>
  <c r="M805" i="3"/>
  <c r="P805" i="3" s="1"/>
  <c r="L228" i="3"/>
  <c r="L249" i="3"/>
  <c r="O249" i="3" s="1"/>
  <c r="L334" i="3"/>
  <c r="O334" i="3" s="1"/>
  <c r="P788" i="3"/>
  <c r="M786" i="3"/>
  <c r="P786" i="3" s="1"/>
  <c r="M15" i="3"/>
  <c r="M29" i="3"/>
  <c r="L138" i="3"/>
  <c r="O138" i="3" s="1"/>
  <c r="P154" i="3"/>
  <c r="M167" i="3"/>
  <c r="M183" i="3"/>
  <c r="I208" i="3"/>
  <c r="K208" i="3" s="1"/>
  <c r="K224" i="3"/>
  <c r="M263" i="3"/>
  <c r="O266" i="3"/>
  <c r="N279" i="3"/>
  <c r="N277" i="3" s="1"/>
  <c r="P346" i="3"/>
  <c r="I364" i="3"/>
  <c r="O390" i="3"/>
  <c r="O403" i="3"/>
  <c r="N469" i="3"/>
  <c r="O469" i="3" s="1"/>
  <c r="N470" i="3"/>
  <c r="P266" i="3"/>
  <c r="M351" i="3"/>
  <c r="P353" i="3"/>
  <c r="P420" i="3"/>
  <c r="K435" i="3"/>
  <c r="J433" i="3"/>
  <c r="J417" i="3" s="1"/>
  <c r="I433" i="3"/>
  <c r="M348" i="3"/>
  <c r="P348" i="3" s="1"/>
  <c r="P350" i="3"/>
  <c r="M395" i="3"/>
  <c r="P395" i="3" s="1"/>
  <c r="P397" i="3"/>
  <c r="N467" i="3"/>
  <c r="N414" i="3" s="1"/>
  <c r="L477" i="3"/>
  <c r="O477" i="3" s="1"/>
  <c r="P525" i="3"/>
  <c r="M523" i="3"/>
  <c r="P523" i="3" s="1"/>
  <c r="M547" i="3"/>
  <c r="P547" i="3" s="1"/>
  <c r="P549" i="3"/>
  <c r="K559" i="3"/>
  <c r="I543" i="3"/>
  <c r="K543" i="3" s="1"/>
  <c r="P656" i="3"/>
  <c r="O690" i="3"/>
  <c r="L687" i="3"/>
  <c r="M690" i="3"/>
  <c r="L688" i="3"/>
  <c r="O688" i="3" s="1"/>
  <c r="M737" i="3"/>
  <c r="P737" i="3" s="1"/>
  <c r="M754" i="3"/>
  <c r="P754" i="3" s="1"/>
  <c r="M770" i="3"/>
  <c r="P770" i="3" s="1"/>
  <c r="K340" i="3"/>
  <c r="K365" i="3"/>
  <c r="O524" i="3"/>
  <c r="J537" i="3"/>
  <c r="J522" i="3" s="1"/>
  <c r="J594" i="3"/>
  <c r="K594" i="3" s="1"/>
  <c r="K700" i="3"/>
  <c r="K729" i="3"/>
  <c r="M392" i="3"/>
  <c r="P392" i="3" s="1"/>
  <c r="P394" i="3"/>
  <c r="P445" i="3"/>
  <c r="M444" i="3"/>
  <c r="P444" i="3" s="1"/>
  <c r="P546" i="3"/>
  <c r="N786" i="3"/>
  <c r="N805" i="3"/>
  <c r="K385" i="3"/>
  <c r="O472" i="3"/>
  <c r="L555" i="3"/>
  <c r="O555" i="3" s="1"/>
  <c r="L546" i="3"/>
  <c r="O546" i="3" s="1"/>
  <c r="K674" i="3"/>
  <c r="I654" i="3"/>
  <c r="K654" i="3" s="1"/>
  <c r="K673" i="3"/>
  <c r="K669" i="3"/>
  <c r="K672" i="3"/>
  <c r="K675" i="3"/>
  <c r="J722" i="3"/>
  <c r="K722" i="3" s="1"/>
  <c r="P74" i="2"/>
  <c r="M72" i="2"/>
  <c r="P72" i="2" s="1"/>
  <c r="N404" i="2"/>
  <c r="N402" i="2" s="1"/>
  <c r="N405" i="2"/>
  <c r="P71" i="2"/>
  <c r="M68" i="2"/>
  <c r="P68" i="2" s="1"/>
  <c r="K674" i="2"/>
  <c r="K673" i="2"/>
  <c r="K672" i="2"/>
  <c r="I654" i="2"/>
  <c r="K654" i="2" s="1"/>
  <c r="K287" i="2"/>
  <c r="I276" i="2"/>
  <c r="K276" i="2" s="1"/>
  <c r="N184" i="1"/>
  <c r="P184" i="1" s="1"/>
  <c r="N183" i="1"/>
  <c r="O140" i="2"/>
  <c r="L138" i="2"/>
  <c r="O138" i="2" s="1"/>
  <c r="M121" i="1"/>
  <c r="M119" i="1" s="1"/>
  <c r="O127" i="1"/>
  <c r="M155" i="1"/>
  <c r="P155" i="1" s="1"/>
  <c r="M263" i="1"/>
  <c r="M55" i="2"/>
  <c r="M53" i="2" s="1"/>
  <c r="K87" i="2"/>
  <c r="L168" i="2"/>
  <c r="O168" i="2" s="1"/>
  <c r="M300" i="2"/>
  <c r="M298" i="2" s="1"/>
  <c r="L304" i="2"/>
  <c r="O304" i="2" s="1"/>
  <c r="L331" i="2"/>
  <c r="O331" i="2" s="1"/>
  <c r="N330" i="2"/>
  <c r="N328" i="2" s="1"/>
  <c r="L525" i="2"/>
  <c r="O525" i="2" s="1"/>
  <c r="J537" i="2"/>
  <c r="J522" i="2" s="1"/>
  <c r="L547" i="2"/>
  <c r="O547" i="2" s="1"/>
  <c r="L546" i="2"/>
  <c r="O546" i="2" s="1"/>
  <c r="L687" i="2"/>
  <c r="L685" i="2" s="1"/>
  <c r="N228" i="1"/>
  <c r="N231" i="1"/>
  <c r="J236" i="1"/>
  <c r="L230" i="1"/>
  <c r="I235" i="1"/>
  <c r="L391" i="1"/>
  <c r="O391" i="1" s="1"/>
  <c r="O124" i="2"/>
  <c r="K109" i="1"/>
  <c r="M304" i="1"/>
  <c r="P304" i="1" s="1"/>
  <c r="P56" i="2"/>
  <c r="L184" i="2"/>
  <c r="O184" i="2" s="1"/>
  <c r="M317" i="2"/>
  <c r="M315" i="2" s="1"/>
  <c r="K359" i="2"/>
  <c r="O93" i="2"/>
  <c r="K99" i="2"/>
  <c r="M171" i="2"/>
  <c r="P171" i="2" s="1"/>
  <c r="L198" i="2"/>
  <c r="O198" i="2" s="1"/>
  <c r="I260" i="2"/>
  <c r="K260" i="2" s="1"/>
  <c r="L263" i="2"/>
  <c r="L261" i="2" s="1"/>
  <c r="N263" i="2"/>
  <c r="N261" i="2" s="1"/>
  <c r="P282" i="2"/>
  <c r="O303" i="2"/>
  <c r="M321" i="2"/>
  <c r="P321" i="2" s="1"/>
  <c r="P351" i="2"/>
  <c r="K360" i="2"/>
  <c r="K369" i="2"/>
  <c r="N391" i="2"/>
  <c r="N389" i="2" s="1"/>
  <c r="L533" i="2"/>
  <c r="O533" i="2" s="1"/>
  <c r="J721" i="2"/>
  <c r="K721" i="2" s="1"/>
  <c r="J434" i="1"/>
  <c r="J418" i="1" s="1"/>
  <c r="K649" i="1"/>
  <c r="K670" i="1"/>
  <c r="K823" i="2"/>
  <c r="K826" i="2"/>
  <c r="N26" i="2"/>
  <c r="N24" i="2" s="1"/>
  <c r="L347" i="2"/>
  <c r="L345" i="2" s="1"/>
  <c r="M472" i="2"/>
  <c r="M469" i="2" s="1"/>
  <c r="L470" i="2"/>
  <c r="O470" i="2" s="1"/>
  <c r="K80" i="1"/>
  <c r="K83" i="1"/>
  <c r="K106" i="1"/>
  <c r="J100" i="1"/>
  <c r="K100" i="1" s="1"/>
  <c r="K115" i="1"/>
  <c r="L228" i="1"/>
  <c r="L231" i="1"/>
  <c r="P348" i="1"/>
  <c r="K369" i="1"/>
  <c r="J364" i="1"/>
  <c r="K437" i="1"/>
  <c r="K440" i="1"/>
  <c r="N43" i="2"/>
  <c r="N41" i="2" s="1"/>
  <c r="P44" i="2"/>
  <c r="P59" i="2"/>
  <c r="P61" i="2"/>
  <c r="L69" i="2"/>
  <c r="O69" i="2" s="1"/>
  <c r="N90" i="2"/>
  <c r="N88" i="2" s="1"/>
  <c r="P91" i="2"/>
  <c r="M90" i="2"/>
  <c r="I130" i="2"/>
  <c r="K130" i="2" s="1"/>
  <c r="L134" i="2"/>
  <c r="O134" i="2" s="1"/>
  <c r="M138" i="2"/>
  <c r="P138" i="2" s="1"/>
  <c r="L151" i="2"/>
  <c r="L149" i="2" s="1"/>
  <c r="M167" i="2"/>
  <c r="M187" i="2"/>
  <c r="P187" i="2" s="1"/>
  <c r="N267" i="2"/>
  <c r="N279" i="2"/>
  <c r="O280" i="2"/>
  <c r="L300" i="2"/>
  <c r="L298" i="2" s="1"/>
  <c r="N317" i="2"/>
  <c r="N315" i="2" s="1"/>
  <c r="P336" i="2"/>
  <c r="J327" i="2"/>
  <c r="K327" i="2" s="1"/>
  <c r="J364" i="2"/>
  <c r="K370" i="2"/>
  <c r="K440" i="2"/>
  <c r="I522" i="2"/>
  <c r="K538" i="2"/>
  <c r="K723" i="2"/>
  <c r="N55" i="2"/>
  <c r="L55" i="2"/>
  <c r="L53" i="2" s="1"/>
  <c r="M122" i="2"/>
  <c r="P122" i="2" s="1"/>
  <c r="M134" i="2"/>
  <c r="P134" i="2" s="1"/>
  <c r="O154" i="2"/>
  <c r="M395" i="2"/>
  <c r="P395" i="2" s="1"/>
  <c r="O449" i="2"/>
  <c r="M449" i="2"/>
  <c r="P449" i="2" s="1"/>
  <c r="M660" i="2"/>
  <c r="P660" i="2" s="1"/>
  <c r="L657" i="2"/>
  <c r="O657" i="2" s="1"/>
  <c r="M687" i="2"/>
  <c r="P687" i="2" s="1"/>
  <c r="K107" i="1"/>
  <c r="L134" i="1"/>
  <c r="L132" i="1" s="1"/>
  <c r="I401" i="1"/>
  <c r="K401" i="1" s="1"/>
  <c r="J708" i="1"/>
  <c r="K708" i="1" s="1"/>
  <c r="L56" i="2"/>
  <c r="O56" i="2" s="1"/>
  <c r="P124" i="2"/>
  <c r="L135" i="2"/>
  <c r="O135" i="2" s="1"/>
  <c r="N152" i="2"/>
  <c r="O152" i="2" s="1"/>
  <c r="N151" i="2"/>
  <c r="P186" i="2"/>
  <c r="L228" i="2"/>
  <c r="M280" i="2"/>
  <c r="P280" i="2" s="1"/>
  <c r="L301" i="2"/>
  <c r="O301" i="2" s="1"/>
  <c r="P318" i="2"/>
  <c r="P320" i="2"/>
  <c r="P333" i="2"/>
  <c r="L348" i="2"/>
  <c r="O353" i="2"/>
  <c r="K355" i="2"/>
  <c r="K374" i="2"/>
  <c r="K381" i="2"/>
  <c r="L631" i="2"/>
  <c r="O631" i="2" s="1"/>
  <c r="M634" i="2"/>
  <c r="M632" i="2" s="1"/>
  <c r="P632" i="2" s="1"/>
  <c r="N264" i="1"/>
  <c r="O264" i="1" s="1"/>
  <c r="M267" i="1"/>
  <c r="P267" i="1" s="1"/>
  <c r="L279" i="1"/>
  <c r="L277" i="1" s="1"/>
  <c r="K276" i="1"/>
  <c r="O61" i="2"/>
  <c r="L238" i="2"/>
  <c r="O282" i="2"/>
  <c r="J288" i="2"/>
  <c r="J275" i="2" s="1"/>
  <c r="K275" i="2" s="1"/>
  <c r="M330" i="2"/>
  <c r="M328" i="2" s="1"/>
  <c r="L447" i="2"/>
  <c r="O447" i="2" s="1"/>
  <c r="J76" i="1"/>
  <c r="J64" i="1" s="1"/>
  <c r="K118" i="1"/>
  <c r="O154" i="1"/>
  <c r="K176" i="1"/>
  <c r="K271" i="1"/>
  <c r="J701" i="1"/>
  <c r="K701" i="1" s="1"/>
  <c r="J722" i="1"/>
  <c r="K722" i="1" s="1"/>
  <c r="M26" i="2"/>
  <c r="M24" i="2" s="1"/>
  <c r="L33" i="2"/>
  <c r="O33" i="2" s="1"/>
  <c r="L36" i="2"/>
  <c r="O36" i="2" s="1"/>
  <c r="L23" i="2"/>
  <c r="L21" i="2" s="1"/>
  <c r="O58" i="2"/>
  <c r="K79" i="2"/>
  <c r="O91" i="2"/>
  <c r="O127" i="2"/>
  <c r="K145" i="2"/>
  <c r="M168" i="2"/>
  <c r="P168" i="2" s="1"/>
  <c r="M183" i="2"/>
  <c r="O186" i="2"/>
  <c r="L209" i="2"/>
  <c r="O209" i="2" s="1"/>
  <c r="L217" i="2"/>
  <c r="O217" i="2" s="1"/>
  <c r="L264" i="2"/>
  <c r="O264" i="2" s="1"/>
  <c r="L279" i="2"/>
  <c r="M283" i="2"/>
  <c r="P283" i="2" s="1"/>
  <c r="O323" i="2"/>
  <c r="L408" i="2"/>
  <c r="O408" i="2" s="1"/>
  <c r="K462" i="2"/>
  <c r="I592" i="2"/>
  <c r="K592" i="2" s="1"/>
  <c r="K593" i="2"/>
  <c r="O634" i="2"/>
  <c r="L639" i="2"/>
  <c r="O639" i="2" s="1"/>
  <c r="O641" i="2"/>
  <c r="K824" i="2"/>
  <c r="K669" i="2"/>
  <c r="P280" i="1"/>
  <c r="O29" i="2"/>
  <c r="K800" i="2"/>
  <c r="I785" i="2"/>
  <c r="K785" i="2" s="1"/>
  <c r="N43" i="1"/>
  <c r="N41" i="1" s="1"/>
  <c r="I77" i="1"/>
  <c r="I65" i="1" s="1"/>
  <c r="K82" i="1"/>
  <c r="K111" i="1"/>
  <c r="N121" i="1"/>
  <c r="N119" i="1" s="1"/>
  <c r="P137" i="1"/>
  <c r="L183" i="1"/>
  <c r="L181" i="1" s="1"/>
  <c r="K290" i="1"/>
  <c r="K294" i="1"/>
  <c r="N317" i="1"/>
  <c r="N315" i="1" s="1"/>
  <c r="O334" i="1"/>
  <c r="K378" i="1"/>
  <c r="M392" i="1"/>
  <c r="P392" i="1" s="1"/>
  <c r="L12" i="2"/>
  <c r="L15" i="2"/>
  <c r="M23" i="2"/>
  <c r="M21" i="2" s="1"/>
  <c r="L47" i="2"/>
  <c r="O47" i="2" s="1"/>
  <c r="P58" i="2"/>
  <c r="M69" i="2"/>
  <c r="P69" i="2" s="1"/>
  <c r="N72" i="2"/>
  <c r="P93" i="2"/>
  <c r="L121" i="2"/>
  <c r="M155" i="2"/>
  <c r="P155" i="2" s="1"/>
  <c r="P157" i="2"/>
  <c r="I208" i="2"/>
  <c r="K208" i="2" s="1"/>
  <c r="L318" i="2"/>
  <c r="O318" i="2" s="1"/>
  <c r="O320" i="2"/>
  <c r="L317" i="2"/>
  <c r="O690" i="2"/>
  <c r="N688" i="2"/>
  <c r="N687" i="2"/>
  <c r="P690" i="2"/>
  <c r="P738" i="2"/>
  <c r="M737" i="2"/>
  <c r="P737" i="2" s="1"/>
  <c r="P771" i="2"/>
  <c r="M770" i="2"/>
  <c r="P770" i="2" s="1"/>
  <c r="N135" i="2"/>
  <c r="N134" i="2"/>
  <c r="N132" i="2" s="1"/>
  <c r="N788" i="2"/>
  <c r="N786" i="2" s="1"/>
  <c r="N789" i="2"/>
  <c r="J77" i="1"/>
  <c r="J65" i="1" s="1"/>
  <c r="K113" i="1"/>
  <c r="L151" i="1"/>
  <c r="L149" i="1" s="1"/>
  <c r="M183" i="1"/>
  <c r="M181" i="1" s="1"/>
  <c r="J194" i="1"/>
  <c r="L209" i="1"/>
  <c r="L217" i="1"/>
  <c r="L229" i="1"/>
  <c r="K257" i="1"/>
  <c r="M283" i="1"/>
  <c r="P283" i="1" s="1"/>
  <c r="K297" i="1"/>
  <c r="K312" i="1"/>
  <c r="L321" i="1"/>
  <c r="O321" i="1" s="1"/>
  <c r="P336" i="1"/>
  <c r="K365" i="1"/>
  <c r="K379" i="1"/>
  <c r="M789" i="1"/>
  <c r="K826" i="1"/>
  <c r="M12" i="2"/>
  <c r="L19" i="2"/>
  <c r="N23" i="2"/>
  <c r="L26" i="2"/>
  <c r="L24" i="2" s="1"/>
  <c r="N31" i="2"/>
  <c r="L44" i="2"/>
  <c r="O44" i="2" s="1"/>
  <c r="M47" i="2"/>
  <c r="P47" i="2" s="1"/>
  <c r="L68" i="2"/>
  <c r="N69" i="2"/>
  <c r="M94" i="2"/>
  <c r="P94" i="2" s="1"/>
  <c r="P262" i="2"/>
  <c r="M152" i="2"/>
  <c r="P154" i="2"/>
  <c r="M151" i="2"/>
  <c r="N209" i="1"/>
  <c r="P32" i="2"/>
  <c r="M34" i="2"/>
  <c r="P34" i="2" s="1"/>
  <c r="O74" i="2"/>
  <c r="J260" i="1"/>
  <c r="K260" i="1" s="1"/>
  <c r="O58" i="1"/>
  <c r="K104" i="1"/>
  <c r="K114" i="1"/>
  <c r="J233" i="1"/>
  <c r="M264" i="1"/>
  <c r="K338" i="1"/>
  <c r="J327" i="1"/>
  <c r="K327" i="1" s="1"/>
  <c r="K385" i="1"/>
  <c r="M408" i="1"/>
  <c r="P408" i="1" s="1"/>
  <c r="K492" i="1"/>
  <c r="J582" i="1"/>
  <c r="J576" i="1" s="1"/>
  <c r="N19" i="2"/>
  <c r="N12" i="2"/>
  <c r="L43" i="2"/>
  <c r="P46" i="2"/>
  <c r="I76" i="2"/>
  <c r="L90" i="2"/>
  <c r="I112" i="2"/>
  <c r="K112" i="2" s="1"/>
  <c r="I131" i="2"/>
  <c r="K131" i="2" s="1"/>
  <c r="O133" i="2"/>
  <c r="P150" i="2"/>
  <c r="M264" i="2"/>
  <c r="P264" i="2" s="1"/>
  <c r="P266" i="2"/>
  <c r="M263" i="2"/>
  <c r="K309" i="2"/>
  <c r="I297" i="2"/>
  <c r="K297" i="2" s="1"/>
  <c r="I417" i="2"/>
  <c r="L23" i="1"/>
  <c r="L21" i="1" s="1"/>
  <c r="K86" i="1"/>
  <c r="K193" i="1"/>
  <c r="N300" i="1"/>
  <c r="N298" i="1" s="1"/>
  <c r="K325" i="1"/>
  <c r="K483" i="1"/>
  <c r="K542" i="1"/>
  <c r="K644" i="1"/>
  <c r="K671" i="1"/>
  <c r="K723" i="1"/>
  <c r="P19" i="2"/>
  <c r="M29" i="2"/>
  <c r="M43" i="2"/>
  <c r="O96" i="2"/>
  <c r="K144" i="2"/>
  <c r="J143" i="2"/>
  <c r="J131" i="2" s="1"/>
  <c r="P410" i="2"/>
  <c r="M408" i="2"/>
  <c r="P408" i="2" s="1"/>
  <c r="I233" i="2"/>
  <c r="K233" i="2" s="1"/>
  <c r="N348" i="2"/>
  <c r="N347" i="2"/>
  <c r="P390" i="2"/>
  <c r="M267" i="2"/>
  <c r="P267" i="2" s="1"/>
  <c r="P269" i="2"/>
  <c r="N757" i="2"/>
  <c r="N756" i="2"/>
  <c r="N754" i="2" s="1"/>
  <c r="K174" i="2"/>
  <c r="K255" i="2"/>
  <c r="N300" i="2"/>
  <c r="N298" i="2" s="1"/>
  <c r="P301" i="2"/>
  <c r="O407" i="2"/>
  <c r="L404" i="2"/>
  <c r="O404" i="2" s="1"/>
  <c r="P755" i="2"/>
  <c r="M754" i="2"/>
  <c r="P754" i="2" s="1"/>
  <c r="K237" i="2"/>
  <c r="L230" i="2"/>
  <c r="P686" i="2"/>
  <c r="I190" i="2"/>
  <c r="K190" i="2" s="1"/>
  <c r="N740" i="2"/>
  <c r="N739" i="2"/>
  <c r="N773" i="2"/>
  <c r="N772" i="2"/>
  <c r="I364" i="2"/>
  <c r="L421" i="2"/>
  <c r="O472" i="2"/>
  <c r="N544" i="2"/>
  <c r="N414" i="2" s="1"/>
  <c r="K594" i="2"/>
  <c r="N685" i="2"/>
  <c r="N737" i="2"/>
  <c r="N770" i="2"/>
  <c r="I197" i="2"/>
  <c r="K197" i="2" s="1"/>
  <c r="P303" i="2"/>
  <c r="P306" i="2"/>
  <c r="L351" i="2"/>
  <c r="O351" i="2" s="1"/>
  <c r="K385" i="2"/>
  <c r="M392" i="2"/>
  <c r="P392" i="2" s="1"/>
  <c r="N395" i="2"/>
  <c r="M404" i="2"/>
  <c r="O424" i="2"/>
  <c r="L446" i="2"/>
  <c r="L469" i="2"/>
  <c r="K559" i="2"/>
  <c r="L658" i="2"/>
  <c r="O658" i="2" s="1"/>
  <c r="O660" i="2"/>
  <c r="P806" i="2"/>
  <c r="M805" i="2"/>
  <c r="P805" i="2" s="1"/>
  <c r="K821" i="2"/>
  <c r="K827" i="2"/>
  <c r="K725" i="2"/>
  <c r="J722" i="2"/>
  <c r="K722" i="2" s="1"/>
  <c r="K340" i="2"/>
  <c r="P353" i="2"/>
  <c r="K365" i="2"/>
  <c r="M391" i="2"/>
  <c r="P391" i="2" s="1"/>
  <c r="O431" i="2"/>
  <c r="K435" i="2"/>
  <c r="J433" i="2"/>
  <c r="J417" i="2" s="1"/>
  <c r="O632" i="2"/>
  <c r="K651" i="2"/>
  <c r="I628" i="2"/>
  <c r="K628" i="2" s="1"/>
  <c r="O656" i="2"/>
  <c r="K675" i="2"/>
  <c r="K825" i="2"/>
  <c r="P350" i="2"/>
  <c r="M786" i="2"/>
  <c r="P786" i="2" s="1"/>
  <c r="L43" i="1"/>
  <c r="L41" i="1" s="1"/>
  <c r="L47" i="1"/>
  <c r="O47" i="1" s="1"/>
  <c r="K79" i="1"/>
  <c r="K102" i="1"/>
  <c r="L187" i="1"/>
  <c r="O187" i="1" s="1"/>
  <c r="O269" i="1"/>
  <c r="N301" i="1"/>
  <c r="O301" i="1" s="1"/>
  <c r="M334" i="1"/>
  <c r="P334" i="1" s="1"/>
  <c r="K355" i="1"/>
  <c r="O394" i="1"/>
  <c r="N424" i="1"/>
  <c r="N421" i="1" s="1"/>
  <c r="K435" i="1"/>
  <c r="K439" i="1"/>
  <c r="N449" i="1"/>
  <c r="N447" i="1" s="1"/>
  <c r="O447" i="1" s="1"/>
  <c r="K460" i="1"/>
  <c r="M525" i="1"/>
  <c r="M523" i="1" s="1"/>
  <c r="K643" i="1"/>
  <c r="K725" i="1"/>
  <c r="J785" i="1"/>
  <c r="M151" i="1"/>
  <c r="M149" i="1" s="1"/>
  <c r="M167" i="1"/>
  <c r="M165" i="1" s="1"/>
  <c r="P189" i="1"/>
  <c r="N198" i="1"/>
  <c r="K287" i="1"/>
  <c r="K291" i="1"/>
  <c r="K310" i="1"/>
  <c r="N318" i="1"/>
  <c r="P318" i="1" s="1"/>
  <c r="L347" i="1"/>
  <c r="L345" i="1" s="1"/>
  <c r="M421" i="1"/>
  <c r="M419" i="1" s="1"/>
  <c r="N528" i="1"/>
  <c r="O528" i="1" s="1"/>
  <c r="K537" i="1"/>
  <c r="L26" i="1"/>
  <c r="L24" i="1" s="1"/>
  <c r="L33" i="1"/>
  <c r="K78" i="1"/>
  <c r="J99" i="1"/>
  <c r="J87" i="1" s="1"/>
  <c r="K87" i="1" s="1"/>
  <c r="K110" i="1"/>
  <c r="P154" i="1"/>
  <c r="I190" i="1"/>
  <c r="K190" i="1" s="1"/>
  <c r="K225" i="1"/>
  <c r="N230" i="1"/>
  <c r="O306" i="1"/>
  <c r="M391" i="1"/>
  <c r="P391" i="1" s="1"/>
  <c r="J466" i="1"/>
  <c r="K466" i="1" s="1"/>
  <c r="M631" i="1"/>
  <c r="M629" i="1" s="1"/>
  <c r="K824" i="1"/>
  <c r="K827" i="1"/>
  <c r="M33" i="1"/>
  <c r="M31" i="1" s="1"/>
  <c r="O71" i="1"/>
  <c r="K81" i="1"/>
  <c r="K84" i="1"/>
  <c r="N134" i="1"/>
  <c r="N132" i="1" s="1"/>
  <c r="N217" i="1"/>
  <c r="K247" i="1"/>
  <c r="M279" i="1"/>
  <c r="M277" i="1" s="1"/>
  <c r="K288" i="1"/>
  <c r="K293" i="1"/>
  <c r="K311" i="1"/>
  <c r="N391" i="1"/>
  <c r="N389" i="1" s="1"/>
  <c r="K487" i="1"/>
  <c r="J595" i="1"/>
  <c r="J721" i="1"/>
  <c r="K721" i="1" s="1"/>
  <c r="I76" i="1"/>
  <c r="P71" i="1"/>
  <c r="K223" i="1"/>
  <c r="N279" i="1"/>
  <c r="N277" i="1" s="1"/>
  <c r="P303" i="1"/>
  <c r="M330" i="1"/>
  <c r="M328" i="1" s="1"/>
  <c r="K340" i="1"/>
  <c r="K359" i="1"/>
  <c r="K362" i="1"/>
  <c r="M405" i="1"/>
  <c r="P405" i="1" s="1"/>
  <c r="O407" i="1"/>
  <c r="L546" i="1"/>
  <c r="L544" i="1" s="1"/>
  <c r="J679" i="1"/>
  <c r="J678" i="1" s="1"/>
  <c r="K822" i="1"/>
  <c r="K828" i="1"/>
  <c r="N44" i="1"/>
  <c r="O44" i="1" s="1"/>
  <c r="K98" i="1"/>
  <c r="O93" i="1"/>
  <c r="L90" i="1"/>
  <c r="J112" i="1"/>
  <c r="O61" i="1"/>
  <c r="L55" i="1"/>
  <c r="L59" i="1"/>
  <c r="O59" i="1" s="1"/>
  <c r="M59" i="1"/>
  <c r="P59" i="1" s="1"/>
  <c r="P61" i="1"/>
  <c r="K116" i="1"/>
  <c r="L122" i="1"/>
  <c r="O122" i="1" s="1"/>
  <c r="L121" i="1"/>
  <c r="O124" i="1"/>
  <c r="M56" i="1"/>
  <c r="M55" i="1"/>
  <c r="P58" i="1"/>
  <c r="N56" i="1"/>
  <c r="O56" i="1" s="1"/>
  <c r="N55" i="1"/>
  <c r="N53" i="1" s="1"/>
  <c r="N47" i="1"/>
  <c r="N26" i="1"/>
  <c r="N16" i="1" s="1"/>
  <c r="N14" i="1" s="1"/>
  <c r="P49" i="1"/>
  <c r="M43" i="1"/>
  <c r="M26" i="1"/>
  <c r="N23" i="1"/>
  <c r="M47" i="1"/>
  <c r="P47" i="1" s="1"/>
  <c r="L68" i="1"/>
  <c r="L66" i="1" s="1"/>
  <c r="N68" i="1"/>
  <c r="N66" i="1" s="1"/>
  <c r="M69" i="1"/>
  <c r="P69" i="1" s="1"/>
  <c r="N90" i="1"/>
  <c r="N88" i="1" s="1"/>
  <c r="L94" i="1"/>
  <c r="O94" i="1" s="1"/>
  <c r="I148" i="1"/>
  <c r="K148" i="1" s="1"/>
  <c r="L198" i="1"/>
  <c r="K204" i="1"/>
  <c r="K216" i="1"/>
  <c r="K246" i="1"/>
  <c r="K248" i="1"/>
  <c r="L263" i="1"/>
  <c r="O266" i="1"/>
  <c r="P282" i="1"/>
  <c r="M300" i="1"/>
  <c r="K360" i="1"/>
  <c r="K372" i="1"/>
  <c r="M404" i="1"/>
  <c r="P404" i="1" s="1"/>
  <c r="I543" i="1"/>
  <c r="J583" i="1"/>
  <c r="J577" i="1" s="1"/>
  <c r="K577" i="1" s="1"/>
  <c r="N634" i="1"/>
  <c r="P634" i="1" s="1"/>
  <c r="K726" i="1"/>
  <c r="J729" i="1"/>
  <c r="K729" i="1" s="1"/>
  <c r="I233" i="1"/>
  <c r="L238" i="1"/>
  <c r="N249" i="1"/>
  <c r="J275" i="1"/>
  <c r="K275" i="1" s="1"/>
  <c r="I314" i="1"/>
  <c r="K314" i="1" s="1"/>
  <c r="L395" i="1"/>
  <c r="O395" i="1" s="1"/>
  <c r="O397" i="1"/>
  <c r="I388" i="1"/>
  <c r="K388" i="1" s="1"/>
  <c r="K400" i="1"/>
  <c r="N404" i="1"/>
  <c r="N402" i="1" s="1"/>
  <c r="J442" i="1"/>
  <c r="K442" i="1" s="1"/>
  <c r="N125" i="1"/>
  <c r="O125" i="1" s="1"/>
  <c r="N138" i="1"/>
  <c r="P138" i="1" s="1"/>
  <c r="P140" i="1"/>
  <c r="K145" i="1"/>
  <c r="K214" i="1"/>
  <c r="K224" i="1"/>
  <c r="O282" i="1"/>
  <c r="P320" i="1"/>
  <c r="K370" i="1"/>
  <c r="L422" i="1"/>
  <c r="L421" i="1"/>
  <c r="L419" i="1" s="1"/>
  <c r="K443" i="1"/>
  <c r="M469" i="1"/>
  <c r="M467" i="1" s="1"/>
  <c r="M470" i="1"/>
  <c r="K700" i="1"/>
  <c r="L789" i="1"/>
  <c r="L788" i="1"/>
  <c r="L786" i="1" s="1"/>
  <c r="N151" i="1"/>
  <c r="L408" i="1"/>
  <c r="O408" i="1" s="1"/>
  <c r="O410" i="1"/>
  <c r="N167" i="1"/>
  <c r="M134" i="1"/>
  <c r="O135" i="1"/>
  <c r="I143" i="1"/>
  <c r="I131" i="1" s="1"/>
  <c r="K131" i="1" s="1"/>
  <c r="K146" i="1"/>
  <c r="O152" i="1"/>
  <c r="O157" i="1"/>
  <c r="M171" i="1"/>
  <c r="P171" i="1" s="1"/>
  <c r="O191" i="1"/>
  <c r="K215" i="1"/>
  <c r="J235" i="1"/>
  <c r="N229" i="1"/>
  <c r="L249" i="1"/>
  <c r="P266" i="1"/>
  <c r="O320" i="1"/>
  <c r="L330" i="1"/>
  <c r="L328" i="1" s="1"/>
  <c r="M347" i="1"/>
  <c r="M345" i="1" s="1"/>
  <c r="O348" i="1"/>
  <c r="K374" i="1"/>
  <c r="M395" i="1"/>
  <c r="P395" i="1" s="1"/>
  <c r="I433" i="1"/>
  <c r="J596" i="1"/>
  <c r="J604" i="1"/>
  <c r="M657" i="1"/>
  <c r="M655" i="1" s="1"/>
  <c r="M658" i="1"/>
  <c r="I112" i="1"/>
  <c r="P135" i="1"/>
  <c r="K130" i="1"/>
  <c r="J174" i="1"/>
  <c r="J164" i="1" s="1"/>
  <c r="I236" i="1"/>
  <c r="O280" i="1"/>
  <c r="O285" i="1"/>
  <c r="L300" i="1"/>
  <c r="O303" i="1"/>
  <c r="L404" i="1"/>
  <c r="I434" i="1"/>
  <c r="I418" i="1" s="1"/>
  <c r="J465" i="1"/>
  <c r="K465" i="1" s="1"/>
  <c r="K541" i="1"/>
  <c r="J560" i="1"/>
  <c r="K560" i="1" s="1"/>
  <c r="J603" i="1"/>
  <c r="J621" i="1"/>
  <c r="K621" i="1" s="1"/>
  <c r="N791" i="1"/>
  <c r="P791" i="1" s="1"/>
  <c r="K489" i="1"/>
  <c r="K495" i="1"/>
  <c r="L525" i="1"/>
  <c r="L523" i="1" s="1"/>
  <c r="J568" i="1"/>
  <c r="K568" i="1" s="1"/>
  <c r="J620" i="1"/>
  <c r="K620" i="1" s="1"/>
  <c r="K647" i="1"/>
  <c r="I785" i="1"/>
  <c r="M447" i="1"/>
  <c r="K522" i="1"/>
  <c r="J561" i="1"/>
  <c r="K561" i="1" s="1"/>
  <c r="K728" i="1"/>
  <c r="K801" i="1"/>
  <c r="K462" i="1"/>
  <c r="K538" i="1"/>
  <c r="J569" i="1"/>
  <c r="K569" i="1" s="1"/>
  <c r="N660" i="1"/>
  <c r="O660" i="1" s="1"/>
  <c r="N29" i="1"/>
  <c r="P32" i="1"/>
  <c r="M94" i="1"/>
  <c r="P94" i="1" s="1"/>
  <c r="P96" i="1"/>
  <c r="J226" i="1"/>
  <c r="J180" i="1" s="1"/>
  <c r="I164" i="1"/>
  <c r="N12" i="1"/>
  <c r="N19" i="1"/>
  <c r="O46" i="1"/>
  <c r="P46" i="1"/>
  <c r="O89" i="1"/>
  <c r="L9" i="1"/>
  <c r="O12" i="1"/>
  <c r="L15" i="1"/>
  <c r="O19" i="1"/>
  <c r="M23" i="1"/>
  <c r="O25" i="1"/>
  <c r="L29" i="1"/>
  <c r="M68" i="1"/>
  <c r="M66" i="1" s="1"/>
  <c r="M125" i="1"/>
  <c r="P127" i="1"/>
  <c r="P168" i="1"/>
  <c r="N238" i="1"/>
  <c r="K258" i="1"/>
  <c r="M72" i="1"/>
  <c r="P72" i="1" s="1"/>
  <c r="P74" i="1"/>
  <c r="K144" i="1"/>
  <c r="K197" i="1"/>
  <c r="P316" i="1"/>
  <c r="O120" i="1"/>
  <c r="L168" i="1"/>
  <c r="O168" i="1" s="1"/>
  <c r="O170" i="1"/>
  <c r="O67" i="1"/>
  <c r="L171" i="1"/>
  <c r="O171" i="1" s="1"/>
  <c r="O173" i="1"/>
  <c r="M12" i="1"/>
  <c r="M19" i="1"/>
  <c r="O32" i="1"/>
  <c r="M34" i="1"/>
  <c r="P34" i="1" s="1"/>
  <c r="M90" i="1"/>
  <c r="M91" i="1"/>
  <c r="P91" i="1" s="1"/>
  <c r="P93" i="1"/>
  <c r="M122" i="1"/>
  <c r="P122" i="1" s="1"/>
  <c r="P124" i="1"/>
  <c r="K237" i="1"/>
  <c r="I226" i="1"/>
  <c r="P346" i="1"/>
  <c r="N351" i="1"/>
  <c r="O353" i="1"/>
  <c r="N472" i="1"/>
  <c r="O472" i="1" s="1"/>
  <c r="M547" i="1"/>
  <c r="L631" i="1"/>
  <c r="L629" i="1" s="1"/>
  <c r="O641" i="1"/>
  <c r="L639" i="1"/>
  <c r="O639" i="1" s="1"/>
  <c r="L655" i="1"/>
  <c r="J675" i="1"/>
  <c r="J669" i="1" s="1"/>
  <c r="J654" i="1" s="1"/>
  <c r="K823" i="1"/>
  <c r="P67" i="1"/>
  <c r="L69" i="1"/>
  <c r="O69" i="1" s="1"/>
  <c r="L72" i="1"/>
  <c r="O72" i="1" s="1"/>
  <c r="L91" i="1"/>
  <c r="O91" i="1" s="1"/>
  <c r="P170" i="1"/>
  <c r="O186" i="1"/>
  <c r="L317" i="1"/>
  <c r="P333" i="1"/>
  <c r="P353" i="1"/>
  <c r="N549" i="1"/>
  <c r="P549" i="1" s="1"/>
  <c r="O137" i="1"/>
  <c r="O140" i="1"/>
  <c r="P186" i="1"/>
  <c r="I208" i="1"/>
  <c r="K208" i="1" s="1"/>
  <c r="K309" i="1"/>
  <c r="M317" i="1"/>
  <c r="N347" i="1"/>
  <c r="K485" i="1"/>
  <c r="K651" i="1"/>
  <c r="I628" i="1"/>
  <c r="K628" i="1" s="1"/>
  <c r="K672" i="1"/>
  <c r="K674" i="1"/>
  <c r="I654" i="1"/>
  <c r="K720" i="1"/>
  <c r="P806" i="1"/>
  <c r="M805" i="1"/>
  <c r="P805" i="1" s="1"/>
  <c r="K821" i="1"/>
  <c r="P420" i="1"/>
  <c r="L446" i="1"/>
  <c r="O456" i="1"/>
  <c r="L454" i="1"/>
  <c r="O454" i="1" s="1"/>
  <c r="O545" i="1"/>
  <c r="K244" i="1"/>
  <c r="K255" i="1"/>
  <c r="N330" i="1"/>
  <c r="L331" i="1"/>
  <c r="O331" i="1" s="1"/>
  <c r="O333" i="1"/>
  <c r="P390" i="1"/>
  <c r="L470" i="1"/>
  <c r="M544" i="1"/>
  <c r="K673" i="1"/>
  <c r="M687" i="1"/>
  <c r="M685" i="1" s="1"/>
  <c r="M688" i="1"/>
  <c r="K825" i="1"/>
  <c r="P329" i="1"/>
  <c r="P350" i="1"/>
  <c r="I364" i="1"/>
  <c r="K381" i="1"/>
  <c r="L469" i="1"/>
  <c r="L467" i="1" s="1"/>
  <c r="K498" i="1"/>
  <c r="O503" i="1"/>
  <c r="L502" i="1"/>
  <c r="O502" i="1" s="1"/>
  <c r="L658" i="1"/>
  <c r="N690" i="1"/>
  <c r="K699" i="1"/>
  <c r="O336" i="1"/>
  <c r="O350" i="1"/>
  <c r="M444" i="1"/>
  <c r="O479" i="1"/>
  <c r="O557" i="1"/>
  <c r="L429" i="1"/>
  <c r="O429" i="1" s="1"/>
  <c r="K438" i="1"/>
  <c r="L687" i="1"/>
  <c r="L685" i="1" s="1"/>
  <c r="O535" i="1"/>
  <c r="O88" i="16" l="1"/>
  <c r="N8" i="20"/>
  <c r="L11" i="22"/>
  <c r="O11" i="22" s="1"/>
  <c r="P446" i="21"/>
  <c r="L28" i="17"/>
  <c r="O28" i="17" s="1"/>
  <c r="N8" i="22"/>
  <c r="L14" i="17"/>
  <c r="O14" i="17" s="1"/>
  <c r="L28" i="22"/>
  <c r="O28" i="22" s="1"/>
  <c r="P41" i="22"/>
  <c r="P20" i="21"/>
  <c r="O21" i="22"/>
  <c r="O20" i="21"/>
  <c r="P24" i="18"/>
  <c r="P20" i="22"/>
  <c r="L10" i="21"/>
  <c r="L8" i="21" s="1"/>
  <c r="L28" i="21"/>
  <c r="O28" i="21" s="1"/>
  <c r="O13" i="21"/>
  <c r="P469" i="19"/>
  <c r="M544" i="22"/>
  <c r="P544" i="22" s="1"/>
  <c r="M14" i="22"/>
  <c r="P14" i="22" s="1"/>
  <c r="L414" i="22"/>
  <c r="O414" i="22" s="1"/>
  <c r="L14" i="22"/>
  <c r="O14" i="22" s="1"/>
  <c r="P24" i="22"/>
  <c r="P149" i="19"/>
  <c r="N37" i="21"/>
  <c r="O20" i="22"/>
  <c r="L37" i="22"/>
  <c r="O37" i="22" s="1"/>
  <c r="O277" i="21"/>
  <c r="O18" i="22"/>
  <c r="P24" i="20"/>
  <c r="P20" i="20"/>
  <c r="M37" i="21"/>
  <c r="L10" i="22"/>
  <c r="O10" i="22" s="1"/>
  <c r="M37" i="22"/>
  <c r="P37" i="22" s="1"/>
  <c r="O24" i="22"/>
  <c r="P657" i="22"/>
  <c r="M655" i="22"/>
  <c r="P655" i="22" s="1"/>
  <c r="P446" i="22"/>
  <c r="M444" i="22"/>
  <c r="P444" i="22" s="1"/>
  <c r="M18" i="22"/>
  <c r="P18" i="22" s="1"/>
  <c r="P419" i="22"/>
  <c r="P13" i="22"/>
  <c r="M10" i="22"/>
  <c r="M11" i="22"/>
  <c r="P11" i="22" s="1"/>
  <c r="L28" i="19"/>
  <c r="O28" i="19" s="1"/>
  <c r="L14" i="20"/>
  <c r="O14" i="20" s="1"/>
  <c r="P33" i="22"/>
  <c r="M30" i="22"/>
  <c r="M31" i="22"/>
  <c r="P31" i="22" s="1"/>
  <c r="N10" i="21"/>
  <c r="O16" i="21"/>
  <c r="O9" i="22"/>
  <c r="O14" i="21"/>
  <c r="P16" i="21"/>
  <c r="P469" i="21"/>
  <c r="M467" i="21"/>
  <c r="P467" i="21" s="1"/>
  <c r="L28" i="20"/>
  <c r="O28" i="20" s="1"/>
  <c r="P14" i="21"/>
  <c r="O53" i="19"/>
  <c r="N37" i="16"/>
  <c r="P687" i="21"/>
  <c r="M685" i="21"/>
  <c r="P685" i="21" s="1"/>
  <c r="L37" i="21"/>
  <c r="O9" i="21"/>
  <c r="M629" i="21"/>
  <c r="P631" i="21"/>
  <c r="O11" i="21"/>
  <c r="O18" i="21"/>
  <c r="O21" i="20"/>
  <c r="P33" i="21"/>
  <c r="M30" i="21"/>
  <c r="M31" i="21"/>
  <c r="P31" i="21" s="1"/>
  <c r="M13" i="21"/>
  <c r="P18" i="21"/>
  <c r="P657" i="21"/>
  <c r="M655" i="21"/>
  <c r="P655" i="21" s="1"/>
  <c r="O419" i="21"/>
  <c r="L414" i="21"/>
  <c r="O414" i="21" s="1"/>
  <c r="O53" i="18"/>
  <c r="M18" i="20"/>
  <c r="P18" i="20" s="1"/>
  <c r="O181" i="20"/>
  <c r="P421" i="20"/>
  <c r="L37" i="20"/>
  <c r="N414" i="20"/>
  <c r="O419" i="20"/>
  <c r="P33" i="20"/>
  <c r="M30" i="20"/>
  <c r="M31" i="20"/>
  <c r="P31" i="20" s="1"/>
  <c r="K226" i="20"/>
  <c r="I180" i="20"/>
  <c r="K180" i="20" s="1"/>
  <c r="P657" i="20"/>
  <c r="M655" i="20"/>
  <c r="P655" i="20" s="1"/>
  <c r="P9" i="20"/>
  <c r="O544" i="20"/>
  <c r="L414" i="20"/>
  <c r="O414" i="20" s="1"/>
  <c r="O16" i="19"/>
  <c r="M37" i="20"/>
  <c r="P41" i="20"/>
  <c r="O13" i="20"/>
  <c r="L10" i="20"/>
  <c r="O10" i="20" s="1"/>
  <c r="L11" i="20"/>
  <c r="O11" i="20" s="1"/>
  <c r="O88" i="20"/>
  <c r="N37" i="20"/>
  <c r="P16" i="20"/>
  <c r="M14" i="20"/>
  <c r="P14" i="20" s="1"/>
  <c r="M544" i="20"/>
  <c r="O9" i="20"/>
  <c r="O20" i="20"/>
  <c r="L18" i="20"/>
  <c r="O18" i="20" s="1"/>
  <c r="M13" i="20"/>
  <c r="P328" i="17"/>
  <c r="M685" i="19"/>
  <c r="P685" i="19" s="1"/>
  <c r="L28" i="16"/>
  <c r="O28" i="16" s="1"/>
  <c r="N8" i="17"/>
  <c r="O181" i="17"/>
  <c r="O21" i="19"/>
  <c r="P53" i="18"/>
  <c r="P631" i="19"/>
  <c r="M629" i="19"/>
  <c r="P629" i="19" s="1"/>
  <c r="O24" i="17"/>
  <c r="P20" i="17"/>
  <c r="P66" i="17"/>
  <c r="M37" i="19"/>
  <c r="L37" i="19"/>
  <c r="O41" i="19"/>
  <c r="P657" i="19"/>
  <c r="M655" i="19"/>
  <c r="P655" i="19" s="1"/>
  <c r="N37" i="19"/>
  <c r="P41" i="19"/>
  <c r="O13" i="19"/>
  <c r="L10" i="19"/>
  <c r="L11" i="19"/>
  <c r="O11" i="19" s="1"/>
  <c r="N14" i="19"/>
  <c r="P14" i="19" s="1"/>
  <c r="N10" i="19"/>
  <c r="N8" i="19" s="1"/>
  <c r="O20" i="19"/>
  <c r="L18" i="19"/>
  <c r="O18" i="19" s="1"/>
  <c r="L414" i="19"/>
  <c r="O414" i="19" s="1"/>
  <c r="P24" i="19"/>
  <c r="M30" i="19"/>
  <c r="P33" i="19"/>
  <c r="M31" i="19"/>
  <c r="P31" i="19" s="1"/>
  <c r="K226" i="19"/>
  <c r="I180" i="19"/>
  <c r="K180" i="19" s="1"/>
  <c r="P13" i="19"/>
  <c r="M10" i="19"/>
  <c r="M11" i="19"/>
  <c r="P11" i="19" s="1"/>
  <c r="P16" i="19"/>
  <c r="P298" i="19"/>
  <c r="O298" i="19"/>
  <c r="P20" i="19"/>
  <c r="M18" i="19"/>
  <c r="P18" i="19" s="1"/>
  <c r="P446" i="19"/>
  <c r="M444" i="19"/>
  <c r="O24" i="18"/>
  <c r="O20" i="16"/>
  <c r="P21" i="17"/>
  <c r="O14" i="18"/>
  <c r="P149" i="16"/>
  <c r="P14" i="18"/>
  <c r="O11" i="18"/>
  <c r="P20" i="18"/>
  <c r="P788" i="18"/>
  <c r="M786" i="18"/>
  <c r="P786" i="18" s="1"/>
  <c r="P16" i="16"/>
  <c r="N10" i="16"/>
  <c r="N8" i="16" s="1"/>
  <c r="O149" i="16"/>
  <c r="P16" i="18"/>
  <c r="M18" i="18"/>
  <c r="P18" i="18" s="1"/>
  <c r="O21" i="17"/>
  <c r="O16" i="18"/>
  <c r="M544" i="18"/>
  <c r="P544" i="18" s="1"/>
  <c r="P33" i="18"/>
  <c r="M30" i="18"/>
  <c r="M31" i="18"/>
  <c r="P31" i="18" s="1"/>
  <c r="N10" i="18"/>
  <c r="N8" i="18" s="1"/>
  <c r="O21" i="16"/>
  <c r="O9" i="18"/>
  <c r="P631" i="18"/>
  <c r="M629" i="18"/>
  <c r="P629" i="18" s="1"/>
  <c r="M419" i="18"/>
  <c r="P421" i="18"/>
  <c r="O20" i="18"/>
  <c r="L18" i="18"/>
  <c r="O18" i="18" s="1"/>
  <c r="M13" i="18"/>
  <c r="O66" i="18"/>
  <c r="L37" i="18"/>
  <c r="O13" i="18"/>
  <c r="L10" i="18"/>
  <c r="O277" i="18"/>
  <c r="N37" i="18"/>
  <c r="P277" i="18"/>
  <c r="M37" i="18"/>
  <c r="K226" i="18"/>
  <c r="I180" i="18"/>
  <c r="K180" i="18" s="1"/>
  <c r="O685" i="18"/>
  <c r="L414" i="18"/>
  <c r="O414" i="18" s="1"/>
  <c r="P21" i="16"/>
  <c r="P53" i="17"/>
  <c r="P631" i="17"/>
  <c r="M629" i="17"/>
  <c r="P629" i="17" s="1"/>
  <c r="M18" i="17"/>
  <c r="P18" i="17" s="1"/>
  <c r="O277" i="17"/>
  <c r="I180" i="17"/>
  <c r="K180" i="17" s="1"/>
  <c r="L18" i="16"/>
  <c r="O18" i="16" s="1"/>
  <c r="O16" i="16"/>
  <c r="L14" i="16"/>
  <c r="O14" i="16" s="1"/>
  <c r="N37" i="17"/>
  <c r="L414" i="17"/>
  <c r="O414" i="17" s="1"/>
  <c r="P298" i="17"/>
  <c r="P33" i="17"/>
  <c r="M30" i="17"/>
  <c r="M31" i="17"/>
  <c r="P31" i="17" s="1"/>
  <c r="M14" i="17"/>
  <c r="P14" i="17" s="1"/>
  <c r="P16" i="17"/>
  <c r="P657" i="17"/>
  <c r="M655" i="17"/>
  <c r="M13" i="17"/>
  <c r="L37" i="17"/>
  <c r="M37" i="17"/>
  <c r="P37" i="17" s="1"/>
  <c r="O13" i="17"/>
  <c r="L10" i="17"/>
  <c r="L11" i="17"/>
  <c r="O11" i="17" s="1"/>
  <c r="L11" i="16"/>
  <c r="O11" i="16" s="1"/>
  <c r="O20" i="17"/>
  <c r="L18" i="17"/>
  <c r="O18" i="17" s="1"/>
  <c r="P687" i="17"/>
  <c r="M685" i="17"/>
  <c r="P685" i="17" s="1"/>
  <c r="L10" i="16"/>
  <c r="M14" i="16"/>
  <c r="P14" i="16" s="1"/>
  <c r="P546" i="16"/>
  <c r="M544" i="16"/>
  <c r="P544" i="16" s="1"/>
  <c r="P24" i="16"/>
  <c r="O419" i="16"/>
  <c r="L414" i="16"/>
  <c r="O414" i="16" s="1"/>
  <c r="P469" i="16"/>
  <c r="M467" i="16"/>
  <c r="P467" i="16" s="1"/>
  <c r="M37" i="16"/>
  <c r="K226" i="16"/>
  <c r="I180" i="16"/>
  <c r="K180" i="16" s="1"/>
  <c r="P20" i="16"/>
  <c r="M18" i="16"/>
  <c r="P18" i="16" s="1"/>
  <c r="P9" i="16"/>
  <c r="P33" i="16"/>
  <c r="M30" i="16"/>
  <c r="M31" i="16"/>
  <c r="P31" i="16" s="1"/>
  <c r="M13" i="16"/>
  <c r="L37" i="16"/>
  <c r="P421" i="16"/>
  <c r="M419" i="16"/>
  <c r="O9" i="16"/>
  <c r="I131" i="15"/>
  <c r="K131" i="15" s="1"/>
  <c r="M119" i="13"/>
  <c r="P119" i="13" s="1"/>
  <c r="L544" i="13"/>
  <c r="O544" i="13" s="1"/>
  <c r="P53" i="8"/>
  <c r="L66" i="10"/>
  <c r="O66" i="10" s="1"/>
  <c r="O469" i="15"/>
  <c r="M389" i="14"/>
  <c r="P389" i="14" s="1"/>
  <c r="L444" i="12"/>
  <c r="O444" i="12" s="1"/>
  <c r="O298" i="13"/>
  <c r="P472" i="14"/>
  <c r="K364" i="15"/>
  <c r="O348" i="14"/>
  <c r="L389" i="15"/>
  <c r="O389" i="15" s="1"/>
  <c r="P330" i="15"/>
  <c r="I226" i="15"/>
  <c r="K226" i="15" s="1"/>
  <c r="P151" i="14"/>
  <c r="K433" i="15"/>
  <c r="L66" i="14"/>
  <c r="O66" i="14" s="1"/>
  <c r="O261" i="15"/>
  <c r="M66" i="15"/>
  <c r="P66" i="15" s="1"/>
  <c r="M315" i="15"/>
  <c r="P315" i="15" s="1"/>
  <c r="M132" i="15"/>
  <c r="P132" i="15" s="1"/>
  <c r="M402" i="8"/>
  <c r="P402" i="8" s="1"/>
  <c r="O546" i="8"/>
  <c r="O347" i="8"/>
  <c r="L389" i="11"/>
  <c r="O389" i="11" s="1"/>
  <c r="L315" i="7"/>
  <c r="O315" i="7" s="1"/>
  <c r="P90" i="15"/>
  <c r="O331" i="9"/>
  <c r="P121" i="10"/>
  <c r="M658" i="14"/>
  <c r="P658" i="14" s="1"/>
  <c r="M277" i="14"/>
  <c r="P277" i="14" s="1"/>
  <c r="O90" i="15"/>
  <c r="K374" i="12"/>
  <c r="K76" i="13"/>
  <c r="I65" i="15"/>
  <c r="K65" i="15" s="1"/>
  <c r="O330" i="10"/>
  <c r="I418" i="15"/>
  <c r="K418" i="15" s="1"/>
  <c r="L119" i="12"/>
  <c r="O119" i="12" s="1"/>
  <c r="M389" i="3"/>
  <c r="P389" i="3" s="1"/>
  <c r="L685" i="5"/>
  <c r="O685" i="5" s="1"/>
  <c r="M66" i="10"/>
  <c r="P66" i="10" s="1"/>
  <c r="L786" i="13"/>
  <c r="O786" i="13" s="1"/>
  <c r="P347" i="13"/>
  <c r="O469" i="10"/>
  <c r="M277" i="10"/>
  <c r="P277" i="10" s="1"/>
  <c r="M277" i="11"/>
  <c r="P277" i="11" s="1"/>
  <c r="O167" i="11"/>
  <c r="O347" i="12"/>
  <c r="L31" i="14"/>
  <c r="O31" i="14" s="1"/>
  <c r="K433" i="14"/>
  <c r="M446" i="15"/>
  <c r="M444" i="15" s="1"/>
  <c r="P444" i="15" s="1"/>
  <c r="P449" i="15"/>
  <c r="K275" i="4"/>
  <c r="O446" i="10"/>
  <c r="O263" i="12"/>
  <c r="P690" i="12"/>
  <c r="P168" i="12"/>
  <c r="P90" i="13"/>
  <c r="O90" i="13"/>
  <c r="P44" i="14"/>
  <c r="O134" i="5"/>
  <c r="O43" i="6"/>
  <c r="O183" i="10"/>
  <c r="I180" i="14"/>
  <c r="K180" i="14" s="1"/>
  <c r="P328" i="14"/>
  <c r="N24" i="15"/>
  <c r="K433" i="10"/>
  <c r="O470" i="11"/>
  <c r="M657" i="14"/>
  <c r="P657" i="14" s="1"/>
  <c r="L34" i="14"/>
  <c r="O34" i="14" s="1"/>
  <c r="O165" i="15"/>
  <c r="L16" i="14"/>
  <c r="L14" i="14" s="1"/>
  <c r="O14" i="14" s="1"/>
  <c r="L30" i="14"/>
  <c r="O30" i="14" s="1"/>
  <c r="L402" i="12"/>
  <c r="O402" i="12" s="1"/>
  <c r="K364" i="14"/>
  <c r="O167" i="15"/>
  <c r="M629" i="15"/>
  <c r="P629" i="15" s="1"/>
  <c r="M389" i="15"/>
  <c r="P389" i="15" s="1"/>
  <c r="O330" i="12"/>
  <c r="P300" i="13"/>
  <c r="O183" i="14"/>
  <c r="P55" i="14"/>
  <c r="M469" i="14"/>
  <c r="M467" i="14" s="1"/>
  <c r="P467" i="14" s="1"/>
  <c r="P151" i="13"/>
  <c r="M688" i="12"/>
  <c r="P688" i="12" s="1"/>
  <c r="P88" i="12"/>
  <c r="P263" i="14"/>
  <c r="O525" i="15"/>
  <c r="O55" i="15"/>
  <c r="L444" i="15"/>
  <c r="O444" i="15" s="1"/>
  <c r="K417" i="14"/>
  <c r="O298" i="15"/>
  <c r="N24" i="12"/>
  <c r="P24" i="12" s="1"/>
  <c r="L88" i="13"/>
  <c r="O88" i="13" s="1"/>
  <c r="L119" i="13"/>
  <c r="O119" i="13" s="1"/>
  <c r="I64" i="15"/>
  <c r="K64" i="15" s="1"/>
  <c r="L467" i="8"/>
  <c r="O467" i="8" s="1"/>
  <c r="K364" i="12"/>
  <c r="K434" i="12"/>
  <c r="L34" i="15"/>
  <c r="O34" i="15" s="1"/>
  <c r="L655" i="15"/>
  <c r="O655" i="15" s="1"/>
  <c r="N21" i="13"/>
  <c r="P21" i="13" s="1"/>
  <c r="O151" i="13"/>
  <c r="O43" i="14"/>
  <c r="P183" i="14"/>
  <c r="M447" i="12"/>
  <c r="P447" i="12" s="1"/>
  <c r="P167" i="13"/>
  <c r="P351" i="13"/>
  <c r="P43" i="14"/>
  <c r="P330" i="14"/>
  <c r="M632" i="15"/>
  <c r="P632" i="15" s="1"/>
  <c r="O631" i="15"/>
  <c r="L277" i="15"/>
  <c r="O277" i="15" s="1"/>
  <c r="O90" i="10"/>
  <c r="K77" i="13"/>
  <c r="M389" i="13"/>
  <c r="P389" i="13" s="1"/>
  <c r="I164" i="13"/>
  <c r="K164" i="13" s="1"/>
  <c r="P43" i="13"/>
  <c r="O181" i="13"/>
  <c r="O330" i="14"/>
  <c r="L328" i="15"/>
  <c r="O328" i="15" s="1"/>
  <c r="N53" i="15"/>
  <c r="O53" i="15" s="1"/>
  <c r="O183" i="15"/>
  <c r="O300" i="15"/>
  <c r="P404" i="15"/>
  <c r="M402" i="15"/>
  <c r="P402" i="15" s="1"/>
  <c r="O687" i="13"/>
  <c r="L149" i="13"/>
  <c r="O149" i="13" s="1"/>
  <c r="L315" i="14"/>
  <c r="O315" i="14" s="1"/>
  <c r="O300" i="14"/>
  <c r="L786" i="15"/>
  <c r="O786" i="15" s="1"/>
  <c r="L30" i="15"/>
  <c r="O30" i="15" s="1"/>
  <c r="L31" i="15"/>
  <c r="O31" i="15" s="1"/>
  <c r="O181" i="15"/>
  <c r="P300" i="15"/>
  <c r="P26" i="15"/>
  <c r="M328" i="15"/>
  <c r="P328" i="15" s="1"/>
  <c r="O151" i="15"/>
  <c r="L149" i="15"/>
  <c r="O149" i="15" s="1"/>
  <c r="L786" i="12"/>
  <c r="O786" i="12" s="1"/>
  <c r="P634" i="15"/>
  <c r="L315" i="15"/>
  <c r="O315" i="15" s="1"/>
  <c r="O184" i="10"/>
  <c r="O43" i="13"/>
  <c r="M277" i="13"/>
  <c r="P277" i="13" s="1"/>
  <c r="L328" i="14"/>
  <c r="O328" i="14" s="1"/>
  <c r="O167" i="14"/>
  <c r="L227" i="14"/>
  <c r="N24" i="14"/>
  <c r="P24" i="14" s="1"/>
  <c r="L88" i="15"/>
  <c r="O88" i="15" s="1"/>
  <c r="O121" i="15"/>
  <c r="L119" i="15"/>
  <c r="O119" i="15" s="1"/>
  <c r="P151" i="15"/>
  <c r="M149" i="15"/>
  <c r="P149" i="15" s="1"/>
  <c r="P55" i="15"/>
  <c r="O167" i="1"/>
  <c r="I65" i="14"/>
  <c r="K65" i="14" s="1"/>
  <c r="P88" i="15"/>
  <c r="P263" i="15"/>
  <c r="O263" i="15"/>
  <c r="P279" i="15"/>
  <c r="M277" i="15"/>
  <c r="P277" i="15" s="1"/>
  <c r="P298" i="15"/>
  <c r="O90" i="12"/>
  <c r="L315" i="13"/>
  <c r="O315" i="13" s="1"/>
  <c r="P55" i="13"/>
  <c r="P121" i="15"/>
  <c r="M119" i="15"/>
  <c r="P119" i="15" s="1"/>
  <c r="P261" i="15"/>
  <c r="O167" i="9"/>
  <c r="P165" i="12"/>
  <c r="M53" i="13"/>
  <c r="P53" i="13" s="1"/>
  <c r="P167" i="14"/>
  <c r="P53" i="14"/>
  <c r="O263" i="14"/>
  <c r="M24" i="15"/>
  <c r="P184" i="15"/>
  <c r="O330" i="8"/>
  <c r="P167" i="12"/>
  <c r="P328" i="13"/>
  <c r="O53" i="14"/>
  <c r="M16" i="15"/>
  <c r="P16" i="15" s="1"/>
  <c r="M470" i="15"/>
  <c r="P470" i="15" s="1"/>
  <c r="M469" i="15"/>
  <c r="N414" i="15"/>
  <c r="P29" i="15"/>
  <c r="N9" i="15"/>
  <c r="N345" i="15"/>
  <c r="P345" i="15" s="1"/>
  <c r="P347" i="15"/>
  <c r="N20" i="15"/>
  <c r="N18" i="15" s="1"/>
  <c r="N13" i="15"/>
  <c r="N10" i="15" s="1"/>
  <c r="N21" i="15"/>
  <c r="P43" i="15"/>
  <c r="O15" i="15"/>
  <c r="M66" i="3"/>
  <c r="P66" i="3" s="1"/>
  <c r="O90" i="7"/>
  <c r="P264" i="9"/>
  <c r="O301" i="12"/>
  <c r="O44" i="13"/>
  <c r="I418" i="13"/>
  <c r="K418" i="13" s="1"/>
  <c r="O261" i="14"/>
  <c r="P261" i="14"/>
  <c r="P545" i="15"/>
  <c r="P424" i="15"/>
  <c r="M421" i="15"/>
  <c r="M422" i="15"/>
  <c r="P422" i="15" s="1"/>
  <c r="M33" i="15"/>
  <c r="M13" i="15" s="1"/>
  <c r="O26" i="15"/>
  <c r="L16" i="15"/>
  <c r="O16" i="15" s="1"/>
  <c r="P15" i="15"/>
  <c r="P167" i="15"/>
  <c r="M165" i="15"/>
  <c r="O9" i="15"/>
  <c r="L24" i="15"/>
  <c r="O347" i="15"/>
  <c r="L345" i="15"/>
  <c r="O41" i="15"/>
  <c r="O238" i="15"/>
  <c r="L227" i="15"/>
  <c r="M277" i="9"/>
  <c r="P277" i="9" s="1"/>
  <c r="M402" i="13"/>
  <c r="P402" i="13" s="1"/>
  <c r="P184" i="13"/>
  <c r="M149" i="13"/>
  <c r="P149" i="13" s="1"/>
  <c r="O167" i="13"/>
  <c r="P184" i="14"/>
  <c r="L402" i="15"/>
  <c r="O402" i="15" s="1"/>
  <c r="O404" i="15"/>
  <c r="M9" i="15"/>
  <c r="O134" i="15"/>
  <c r="L132" i="15"/>
  <c r="O132" i="15" s="1"/>
  <c r="O29" i="15"/>
  <c r="O43" i="15"/>
  <c r="O167" i="12"/>
  <c r="O165" i="14"/>
  <c r="I418" i="14"/>
  <c r="K418" i="14" s="1"/>
  <c r="O687" i="15"/>
  <c r="L685" i="15"/>
  <c r="O685" i="15" s="1"/>
  <c r="O23" i="15"/>
  <c r="L20" i="15"/>
  <c r="L13" i="15"/>
  <c r="L21" i="15"/>
  <c r="P181" i="8"/>
  <c r="P184" i="11"/>
  <c r="P26" i="12"/>
  <c r="M119" i="14"/>
  <c r="P119" i="14" s="1"/>
  <c r="I543" i="15"/>
  <c r="K543" i="15" s="1"/>
  <c r="K559" i="15"/>
  <c r="P549" i="15"/>
  <c r="M546" i="15"/>
  <c r="P546" i="15" s="1"/>
  <c r="M547" i="15"/>
  <c r="P547" i="15" s="1"/>
  <c r="P183" i="15"/>
  <c r="M181" i="15"/>
  <c r="P181" i="15" s="1"/>
  <c r="P41" i="15"/>
  <c r="O68" i="15"/>
  <c r="L66" i="15"/>
  <c r="O66" i="15" s="1"/>
  <c r="P23" i="15"/>
  <c r="M20" i="15"/>
  <c r="O419" i="15"/>
  <c r="M21" i="15"/>
  <c r="O328" i="13"/>
  <c r="O90" i="14"/>
  <c r="L523" i="12"/>
  <c r="O523" i="12" s="1"/>
  <c r="P90" i="14"/>
  <c r="O26" i="14"/>
  <c r="O469" i="14"/>
  <c r="L467" i="14"/>
  <c r="O467" i="14" s="1"/>
  <c r="O404" i="14"/>
  <c r="L402" i="14"/>
  <c r="O402" i="14" s="1"/>
  <c r="O631" i="14"/>
  <c r="L629" i="14"/>
  <c r="O629" i="14" s="1"/>
  <c r="O183" i="11"/>
  <c r="P181" i="13"/>
  <c r="L402" i="13"/>
  <c r="O402" i="13" s="1"/>
  <c r="L88" i="14"/>
  <c r="O88" i="14" s="1"/>
  <c r="O351" i="14"/>
  <c r="N149" i="14"/>
  <c r="N37" i="14" s="1"/>
  <c r="M402" i="14"/>
  <c r="P402" i="14" s="1"/>
  <c r="P404" i="14"/>
  <c r="P424" i="11"/>
  <c r="M446" i="12"/>
  <c r="P446" i="12" s="1"/>
  <c r="P151" i="12"/>
  <c r="O43" i="12"/>
  <c r="M88" i="13"/>
  <c r="P88" i="13" s="1"/>
  <c r="M41" i="13"/>
  <c r="P41" i="13" s="1"/>
  <c r="L544" i="14"/>
  <c r="O544" i="14" s="1"/>
  <c r="M132" i="14"/>
  <c r="P132" i="14" s="1"/>
  <c r="I226" i="13"/>
  <c r="O134" i="14"/>
  <c r="L132" i="14"/>
  <c r="O132" i="14" s="1"/>
  <c r="O121" i="14"/>
  <c r="L119" i="14"/>
  <c r="O119" i="14" s="1"/>
  <c r="O687" i="14"/>
  <c r="O446" i="13"/>
  <c r="L444" i="13"/>
  <c r="O444" i="13" s="1"/>
  <c r="P422" i="11"/>
  <c r="O687" i="10"/>
  <c r="O168" i="12"/>
  <c r="P298" i="13"/>
  <c r="O21" i="14"/>
  <c r="P300" i="14"/>
  <c r="M298" i="14"/>
  <c r="P298" i="14" s="1"/>
  <c r="M345" i="14"/>
  <c r="P345" i="14" s="1"/>
  <c r="P347" i="14"/>
  <c r="O55" i="14"/>
  <c r="L277" i="14"/>
  <c r="O277" i="14" s="1"/>
  <c r="O279" i="14"/>
  <c r="L13" i="14"/>
  <c r="L11" i="14" s="1"/>
  <c r="L20" i="14"/>
  <c r="L18" i="14" s="1"/>
  <c r="M421" i="11"/>
  <c r="P421" i="11" s="1"/>
  <c r="L119" i="11"/>
  <c r="O119" i="11" s="1"/>
  <c r="N328" i="12"/>
  <c r="P328" i="12" s="1"/>
  <c r="L467" i="13"/>
  <c r="O467" i="13" s="1"/>
  <c r="P345" i="13"/>
  <c r="P690" i="14"/>
  <c r="M688" i="14"/>
  <c r="P688" i="14" s="1"/>
  <c r="M687" i="14"/>
  <c r="O151" i="14"/>
  <c r="P9" i="14"/>
  <c r="L629" i="10"/>
  <c r="O629" i="10" s="1"/>
  <c r="L88" i="10"/>
  <c r="O88" i="10" s="1"/>
  <c r="N149" i="12"/>
  <c r="P149" i="12" s="1"/>
  <c r="O391" i="14"/>
  <c r="L389" i="14"/>
  <c r="O389" i="14" s="1"/>
  <c r="P23" i="14"/>
  <c r="M20" i="14"/>
  <c r="M21" i="14"/>
  <c r="P21" i="14" s="1"/>
  <c r="O525" i="14"/>
  <c r="L523" i="14"/>
  <c r="O523" i="14" s="1"/>
  <c r="O15" i="14"/>
  <c r="N37" i="13"/>
  <c r="N9" i="14"/>
  <c r="N20" i="14"/>
  <c r="N13" i="14"/>
  <c r="N11" i="14" s="1"/>
  <c r="O23" i="14"/>
  <c r="L181" i="14"/>
  <c r="O181" i="14" s="1"/>
  <c r="L9" i="14"/>
  <c r="O421" i="13"/>
  <c r="L419" i="13"/>
  <c r="O419" i="13" s="1"/>
  <c r="L34" i="12"/>
  <c r="O34" i="12" s="1"/>
  <c r="K559" i="14"/>
  <c r="I543" i="14"/>
  <c r="K543" i="14" s="1"/>
  <c r="P424" i="14"/>
  <c r="M421" i="14"/>
  <c r="M422" i="14"/>
  <c r="P422" i="14" s="1"/>
  <c r="M33" i="14"/>
  <c r="M13" i="14" s="1"/>
  <c r="I64" i="14"/>
  <c r="K64" i="14" s="1"/>
  <c r="K76" i="14"/>
  <c r="O33" i="13"/>
  <c r="L31" i="13"/>
  <c r="O31" i="13" s="1"/>
  <c r="P421" i="5"/>
  <c r="L467" i="12"/>
  <c r="O467" i="12" s="1"/>
  <c r="O330" i="13"/>
  <c r="P134" i="13"/>
  <c r="M687" i="13"/>
  <c r="P545" i="14"/>
  <c r="N414" i="14"/>
  <c r="P41" i="14"/>
  <c r="P29" i="14"/>
  <c r="M181" i="14"/>
  <c r="P181" i="14" s="1"/>
  <c r="M66" i="14"/>
  <c r="P66" i="14" s="1"/>
  <c r="P15" i="14"/>
  <c r="P90" i="12"/>
  <c r="L30" i="12"/>
  <c r="O30" i="12" s="1"/>
  <c r="O68" i="13"/>
  <c r="P690" i="13"/>
  <c r="O446" i="14"/>
  <c r="L444" i="14"/>
  <c r="O444" i="14" s="1"/>
  <c r="P549" i="14"/>
  <c r="M547" i="14"/>
  <c r="P547" i="14" s="1"/>
  <c r="M546" i="14"/>
  <c r="P546" i="14" s="1"/>
  <c r="O347" i="14"/>
  <c r="L345" i="14"/>
  <c r="O345" i="14" s="1"/>
  <c r="M315" i="14"/>
  <c r="P315" i="14" s="1"/>
  <c r="P26" i="14"/>
  <c r="M16" i="14"/>
  <c r="P16" i="14" s="1"/>
  <c r="K669" i="14"/>
  <c r="J654" i="14"/>
  <c r="K654" i="14" s="1"/>
  <c r="O419" i="14"/>
  <c r="O41" i="14"/>
  <c r="M165" i="14"/>
  <c r="P165" i="14" s="1"/>
  <c r="M88" i="14"/>
  <c r="P88" i="14" s="1"/>
  <c r="M422" i="8"/>
  <c r="P422" i="8" s="1"/>
  <c r="L402" i="9"/>
  <c r="O402" i="9" s="1"/>
  <c r="O345" i="10"/>
  <c r="O300" i="11"/>
  <c r="P330" i="12"/>
  <c r="P184" i="12"/>
  <c r="O55" i="12"/>
  <c r="P44" i="12"/>
  <c r="I64" i="12"/>
  <c r="K64" i="12" s="1"/>
  <c r="O33" i="12"/>
  <c r="M389" i="12"/>
  <c r="P389" i="12" s="1"/>
  <c r="O165" i="13"/>
  <c r="O300" i="13"/>
  <c r="P152" i="13"/>
  <c r="O66" i="13"/>
  <c r="P183" i="11"/>
  <c r="P264" i="13"/>
  <c r="O279" i="13"/>
  <c r="L277" i="13"/>
  <c r="O277" i="13" s="1"/>
  <c r="O44" i="12"/>
  <c r="O525" i="13"/>
  <c r="L523" i="13"/>
  <c r="O523" i="13" s="1"/>
  <c r="O181" i="12"/>
  <c r="P55" i="8"/>
  <c r="O328" i="11"/>
  <c r="M685" i="12"/>
  <c r="P685" i="12" s="1"/>
  <c r="P55" i="12"/>
  <c r="M16" i="12"/>
  <c r="P16" i="12" s="1"/>
  <c r="O134" i="13"/>
  <c r="L132" i="13"/>
  <c r="O132" i="13" s="1"/>
  <c r="O347" i="13"/>
  <c r="L345" i="13"/>
  <c r="O345" i="13" s="1"/>
  <c r="O631" i="13"/>
  <c r="L629" i="13"/>
  <c r="O629" i="13" s="1"/>
  <c r="O263" i="13"/>
  <c r="L261" i="13"/>
  <c r="O261" i="13" s="1"/>
  <c r="O36" i="13"/>
  <c r="L34" i="13"/>
  <c r="O34" i="13" s="1"/>
  <c r="O317" i="4"/>
  <c r="O347" i="9"/>
  <c r="L544" i="11"/>
  <c r="O544" i="11" s="1"/>
  <c r="O183" i="12"/>
  <c r="O183" i="13"/>
  <c r="P43" i="9"/>
  <c r="P330" i="13"/>
  <c r="P68" i="13"/>
  <c r="P263" i="13"/>
  <c r="M261" i="13"/>
  <c r="P261" i="13" s="1"/>
  <c r="M422" i="5"/>
  <c r="P422" i="5" s="1"/>
  <c r="O55" i="8"/>
  <c r="M149" i="10"/>
  <c r="P149" i="10" s="1"/>
  <c r="O26" i="11"/>
  <c r="I131" i="11"/>
  <c r="K131" i="11" s="1"/>
  <c r="M165" i="13"/>
  <c r="P165" i="13" s="1"/>
  <c r="O55" i="13"/>
  <c r="L53" i="13"/>
  <c r="O53" i="13" s="1"/>
  <c r="P66" i="13"/>
  <c r="O391" i="13"/>
  <c r="L389" i="13"/>
  <c r="O389" i="13" s="1"/>
  <c r="P345" i="10"/>
  <c r="N41" i="12"/>
  <c r="P41" i="12" s="1"/>
  <c r="M119" i="12"/>
  <c r="P119" i="12" s="1"/>
  <c r="P43" i="12"/>
  <c r="M315" i="13"/>
  <c r="P315" i="13" s="1"/>
  <c r="L30" i="13"/>
  <c r="O30" i="13" s="1"/>
  <c r="K433" i="13"/>
  <c r="I417" i="13"/>
  <c r="K417" i="13" s="1"/>
  <c r="P183" i="13"/>
  <c r="P690" i="10"/>
  <c r="L149" i="12"/>
  <c r="O149" i="12" s="1"/>
  <c r="P300" i="12"/>
  <c r="P688" i="13"/>
  <c r="M419" i="13"/>
  <c r="P421" i="13"/>
  <c r="P12" i="13"/>
  <c r="M9" i="13"/>
  <c r="P26" i="13"/>
  <c r="M16" i="13"/>
  <c r="N20" i="13"/>
  <c r="N18" i="13" s="1"/>
  <c r="N24" i="13"/>
  <c r="O41" i="13"/>
  <c r="M687" i="10"/>
  <c r="P687" i="10" s="1"/>
  <c r="K417" i="11"/>
  <c r="P53" i="12"/>
  <c r="P545" i="13"/>
  <c r="P549" i="13"/>
  <c r="M546" i="13"/>
  <c r="P546" i="13" s="1"/>
  <c r="M33" i="13"/>
  <c r="M13" i="13" s="1"/>
  <c r="M547" i="13"/>
  <c r="P547" i="13" s="1"/>
  <c r="P19" i="13"/>
  <c r="P23" i="13"/>
  <c r="M20" i="13"/>
  <c r="L227" i="13"/>
  <c r="M298" i="9"/>
  <c r="P298" i="9" s="1"/>
  <c r="O264" i="12"/>
  <c r="O23" i="13"/>
  <c r="L20" i="13"/>
  <c r="L13" i="13"/>
  <c r="L21" i="13"/>
  <c r="L402" i="7"/>
  <c r="O402" i="7" s="1"/>
  <c r="O687" i="9"/>
  <c r="L34" i="11"/>
  <c r="O34" i="11" s="1"/>
  <c r="L30" i="11"/>
  <c r="L28" i="11" s="1"/>
  <c r="O657" i="13"/>
  <c r="L655" i="13"/>
  <c r="P660" i="13"/>
  <c r="M657" i="13"/>
  <c r="M658" i="13"/>
  <c r="P658" i="13" s="1"/>
  <c r="N13" i="9"/>
  <c r="N10" i="9" s="1"/>
  <c r="N8" i="9" s="1"/>
  <c r="L786" i="10"/>
  <c r="O786" i="10" s="1"/>
  <c r="P152" i="11"/>
  <c r="O90" i="11"/>
  <c r="P298" i="12"/>
  <c r="K559" i="13"/>
  <c r="I543" i="13"/>
  <c r="K543" i="13" s="1"/>
  <c r="M24" i="13"/>
  <c r="P24" i="13" s="1"/>
  <c r="O26" i="13"/>
  <c r="L16" i="13"/>
  <c r="L24" i="13"/>
  <c r="K143" i="13"/>
  <c r="I131" i="13"/>
  <c r="K131" i="13" s="1"/>
  <c r="N11" i="13"/>
  <c r="N10" i="13"/>
  <c r="N8" i="13" s="1"/>
  <c r="L132" i="11"/>
  <c r="O132" i="11" s="1"/>
  <c r="P328" i="10"/>
  <c r="O279" i="11"/>
  <c r="O263" i="11"/>
  <c r="M315" i="12"/>
  <c r="P315" i="12" s="1"/>
  <c r="P134" i="12"/>
  <c r="M66" i="12"/>
  <c r="P66" i="12" s="1"/>
  <c r="P68" i="12"/>
  <c r="O149" i="11"/>
  <c r="K77" i="12"/>
  <c r="I65" i="12"/>
  <c r="K65" i="12" s="1"/>
  <c r="O53" i="12"/>
  <c r="P56" i="12"/>
  <c r="I64" i="11"/>
  <c r="K64" i="11" s="1"/>
  <c r="O330" i="11"/>
  <c r="K131" i="12"/>
  <c r="O391" i="12"/>
  <c r="L389" i="12"/>
  <c r="O389" i="12" s="1"/>
  <c r="O317" i="12"/>
  <c r="L315" i="12"/>
  <c r="O315" i="12" s="1"/>
  <c r="N24" i="11"/>
  <c r="O24" i="11" s="1"/>
  <c r="P132" i="12"/>
  <c r="L629" i="11"/>
  <c r="O629" i="11" s="1"/>
  <c r="O165" i="11"/>
  <c r="L88" i="11"/>
  <c r="O88" i="11" s="1"/>
  <c r="P424" i="12"/>
  <c r="M421" i="12"/>
  <c r="M422" i="12"/>
  <c r="P422" i="12" s="1"/>
  <c r="M33" i="12"/>
  <c r="M13" i="12" s="1"/>
  <c r="M402" i="12"/>
  <c r="P402" i="12" s="1"/>
  <c r="P404" i="12"/>
  <c r="P279" i="12"/>
  <c r="M277" i="12"/>
  <c r="P277" i="12" s="1"/>
  <c r="L66" i="12"/>
  <c r="O68" i="12"/>
  <c r="O134" i="12"/>
  <c r="L132" i="12"/>
  <c r="O132" i="12" s="1"/>
  <c r="K226" i="12"/>
  <c r="I180" i="12"/>
  <c r="K180" i="12" s="1"/>
  <c r="P545" i="12"/>
  <c r="P263" i="12"/>
  <c r="M261" i="12"/>
  <c r="P261" i="12" s="1"/>
  <c r="O23" i="12"/>
  <c r="L13" i="12"/>
  <c r="L20" i="12"/>
  <c r="N20" i="12"/>
  <c r="N18" i="12" s="1"/>
  <c r="N13" i="12"/>
  <c r="N21" i="12"/>
  <c r="L277" i="12"/>
  <c r="O277" i="12" s="1"/>
  <c r="K364" i="7"/>
  <c r="O347" i="10"/>
  <c r="J417" i="10"/>
  <c r="K417" i="10" s="1"/>
  <c r="L31" i="10"/>
  <c r="O31" i="10" s="1"/>
  <c r="L261" i="11"/>
  <c r="O261" i="11" s="1"/>
  <c r="O446" i="11"/>
  <c r="K433" i="11"/>
  <c r="O151" i="11"/>
  <c r="N20" i="11"/>
  <c r="N18" i="11" s="1"/>
  <c r="L16" i="11"/>
  <c r="L14" i="11" s="1"/>
  <c r="O687" i="12"/>
  <c r="L685" i="12"/>
  <c r="O685" i="12" s="1"/>
  <c r="O657" i="12"/>
  <c r="L655" i="12"/>
  <c r="O655" i="12" s="1"/>
  <c r="N345" i="12"/>
  <c r="L21" i="12"/>
  <c r="L88" i="12"/>
  <c r="O88" i="12" s="1"/>
  <c r="K433" i="12"/>
  <c r="I417" i="12"/>
  <c r="K417" i="12" s="1"/>
  <c r="M181" i="12"/>
  <c r="P181" i="12" s="1"/>
  <c r="P183" i="12"/>
  <c r="K143" i="12"/>
  <c r="L165" i="12"/>
  <c r="O165" i="12" s="1"/>
  <c r="P549" i="12"/>
  <c r="M546" i="12"/>
  <c r="P546" i="12" s="1"/>
  <c r="M547" i="12"/>
  <c r="P547" i="12" s="1"/>
  <c r="P29" i="12"/>
  <c r="M21" i="12"/>
  <c r="M20" i="12"/>
  <c r="P23" i="12"/>
  <c r="P331" i="12"/>
  <c r="O331" i="12"/>
  <c r="O26" i="12"/>
  <c r="L16" i="12"/>
  <c r="L31" i="11"/>
  <c r="P469" i="12"/>
  <c r="M467" i="12"/>
  <c r="P467" i="12" s="1"/>
  <c r="K559" i="12"/>
  <c r="I543" i="12"/>
  <c r="K543" i="12" s="1"/>
  <c r="P15" i="12"/>
  <c r="P347" i="12"/>
  <c r="M9" i="12"/>
  <c r="O238" i="12"/>
  <c r="L227" i="12"/>
  <c r="L34" i="9"/>
  <c r="O34" i="9" s="1"/>
  <c r="P43" i="10"/>
  <c r="O263" i="9"/>
  <c r="I543" i="11"/>
  <c r="K543" i="11" s="1"/>
  <c r="O631" i="12"/>
  <c r="L629" i="12"/>
  <c r="O629" i="12" s="1"/>
  <c r="P660" i="12"/>
  <c r="M657" i="12"/>
  <c r="M658" i="12"/>
  <c r="P658" i="12" s="1"/>
  <c r="O300" i="12"/>
  <c r="L298" i="12"/>
  <c r="O298" i="12" s="1"/>
  <c r="O261" i="12"/>
  <c r="L24" i="12"/>
  <c r="O9" i="12"/>
  <c r="P55" i="10"/>
  <c r="P347" i="10"/>
  <c r="P330" i="10"/>
  <c r="P263" i="10"/>
  <c r="L786" i="11"/>
  <c r="O786" i="11" s="1"/>
  <c r="N181" i="11"/>
  <c r="O181" i="11" s="1"/>
  <c r="O348" i="10"/>
  <c r="P347" i="11"/>
  <c r="M24" i="10"/>
  <c r="N13" i="11"/>
  <c r="N10" i="11" s="1"/>
  <c r="N21" i="11"/>
  <c r="L298" i="10"/>
  <c r="O298" i="10" s="1"/>
  <c r="L402" i="11"/>
  <c r="O402" i="11" s="1"/>
  <c r="O469" i="11"/>
  <c r="O44" i="11"/>
  <c r="P44" i="8"/>
  <c r="O546" i="9"/>
  <c r="L328" i="10"/>
  <c r="O328" i="10" s="1"/>
  <c r="L544" i="10"/>
  <c r="O544" i="10" s="1"/>
  <c r="O263" i="10"/>
  <c r="P634" i="11"/>
  <c r="L227" i="11"/>
  <c r="M629" i="11"/>
  <c r="P629" i="11" s="1"/>
  <c r="P263" i="11"/>
  <c r="M261" i="11"/>
  <c r="P261" i="11" s="1"/>
  <c r="L315" i="11"/>
  <c r="O315" i="11" s="1"/>
  <c r="O544" i="9"/>
  <c r="O264" i="9"/>
  <c r="L277" i="10"/>
  <c r="O277" i="10" s="1"/>
  <c r="M632" i="11"/>
  <c r="P632" i="11" s="1"/>
  <c r="P264" i="11"/>
  <c r="I226" i="11"/>
  <c r="K226" i="11" s="1"/>
  <c r="P168" i="11"/>
  <c r="P317" i="11"/>
  <c r="M315" i="11"/>
  <c r="P315" i="11" s="1"/>
  <c r="O657" i="11"/>
  <c r="L655" i="11"/>
  <c r="O655" i="11" s="1"/>
  <c r="K143" i="4"/>
  <c r="L41" i="6"/>
  <c r="O41" i="6" s="1"/>
  <c r="M132" i="9"/>
  <c r="P132" i="9" s="1"/>
  <c r="M261" i="10"/>
  <c r="P261" i="10" s="1"/>
  <c r="M132" i="10"/>
  <c r="P132" i="10" s="1"/>
  <c r="P300" i="11"/>
  <c r="M298" i="11"/>
  <c r="P298" i="11" s="1"/>
  <c r="J364" i="11"/>
  <c r="K364" i="11" s="1"/>
  <c r="I180" i="2"/>
  <c r="K180" i="2" s="1"/>
  <c r="L165" i="5"/>
  <c r="O165" i="5" s="1"/>
  <c r="O183" i="8"/>
  <c r="O261" i="10"/>
  <c r="N41" i="10"/>
  <c r="P41" i="10" s="1"/>
  <c r="O391" i="10"/>
  <c r="L523" i="11"/>
  <c r="O523" i="11" s="1"/>
  <c r="P167" i="11"/>
  <c r="M165" i="11"/>
  <c r="P165" i="11" s="1"/>
  <c r="N467" i="11"/>
  <c r="O467" i="11" s="1"/>
  <c r="P469" i="11"/>
  <c r="M132" i="11"/>
  <c r="P132" i="11" s="1"/>
  <c r="O43" i="11"/>
  <c r="M9" i="11"/>
  <c r="P12" i="11"/>
  <c r="M66" i="11"/>
  <c r="P66" i="11" s="1"/>
  <c r="L66" i="11"/>
  <c r="O66" i="11" s="1"/>
  <c r="L88" i="7"/>
  <c r="O88" i="7" s="1"/>
  <c r="M315" i="10"/>
  <c r="P315" i="10" s="1"/>
  <c r="L30" i="10"/>
  <c r="O30" i="10" s="1"/>
  <c r="M389" i="11"/>
  <c r="P389" i="11" s="1"/>
  <c r="P330" i="11"/>
  <c r="M328" i="11"/>
  <c r="P328" i="11" s="1"/>
  <c r="O422" i="11"/>
  <c r="N345" i="11"/>
  <c r="P345" i="11" s="1"/>
  <c r="O347" i="11"/>
  <c r="I65" i="11"/>
  <c r="K65" i="11" s="1"/>
  <c r="K77" i="11"/>
  <c r="P19" i="11"/>
  <c r="P404" i="11"/>
  <c r="M402" i="11"/>
  <c r="P402" i="11" s="1"/>
  <c r="P90" i="11"/>
  <c r="M88" i="11"/>
  <c r="P88" i="11" s="1"/>
  <c r="O29" i="11"/>
  <c r="P348" i="11"/>
  <c r="O9" i="11"/>
  <c r="O165" i="10"/>
  <c r="K434" i="11"/>
  <c r="I418" i="11"/>
  <c r="K418" i="11" s="1"/>
  <c r="O33" i="11"/>
  <c r="N30" i="11"/>
  <c r="N31" i="11"/>
  <c r="L20" i="11"/>
  <c r="L13" i="11"/>
  <c r="O23" i="11"/>
  <c r="P121" i="11"/>
  <c r="M119" i="11"/>
  <c r="P119" i="11" s="1"/>
  <c r="N14" i="11"/>
  <c r="N9" i="11"/>
  <c r="P549" i="11"/>
  <c r="M547" i="11"/>
  <c r="P547" i="11" s="1"/>
  <c r="M546" i="11"/>
  <c r="M33" i="11"/>
  <c r="M13" i="11" s="1"/>
  <c r="P151" i="11"/>
  <c r="M149" i="11"/>
  <c r="P149" i="11" s="1"/>
  <c r="L21" i="11"/>
  <c r="N53" i="11"/>
  <c r="P53" i="11" s="1"/>
  <c r="O55" i="11"/>
  <c r="M16" i="11"/>
  <c r="P26" i="11"/>
  <c r="M24" i="11"/>
  <c r="L685" i="11"/>
  <c r="O685" i="11" s="1"/>
  <c r="P55" i="11"/>
  <c r="P41" i="11"/>
  <c r="O41" i="11"/>
  <c r="M20" i="11"/>
  <c r="M21" i="11"/>
  <c r="P23" i="11"/>
  <c r="L419" i="11"/>
  <c r="P43" i="11"/>
  <c r="L149" i="7"/>
  <c r="O149" i="7" s="1"/>
  <c r="P279" i="8"/>
  <c r="M119" i="8"/>
  <c r="P119" i="8" s="1"/>
  <c r="O21" i="9"/>
  <c r="L119" i="9"/>
  <c r="O119" i="9" s="1"/>
  <c r="L149" i="9"/>
  <c r="O149" i="9" s="1"/>
  <c r="O167" i="10"/>
  <c r="O168" i="9"/>
  <c r="L165" i="8"/>
  <c r="O165" i="8" s="1"/>
  <c r="P300" i="10"/>
  <c r="M298" i="10"/>
  <c r="P298" i="10" s="1"/>
  <c r="P183" i="9"/>
  <c r="L181" i="10"/>
  <c r="O181" i="10" s="1"/>
  <c r="O53" i="3"/>
  <c r="P330" i="6"/>
  <c r="I418" i="7"/>
  <c r="K418" i="7" s="1"/>
  <c r="O328" i="6"/>
  <c r="I65" i="8"/>
  <c r="K65" i="8" s="1"/>
  <c r="L298" i="9"/>
  <c r="O298" i="9" s="1"/>
  <c r="L277" i="9"/>
  <c r="O277" i="9" s="1"/>
  <c r="L34" i="10"/>
  <c r="O34" i="10" s="1"/>
  <c r="O36" i="10"/>
  <c r="P404" i="10"/>
  <c r="M402" i="10"/>
  <c r="P402" i="10" s="1"/>
  <c r="P167" i="10"/>
  <c r="M165" i="10"/>
  <c r="P165" i="10" s="1"/>
  <c r="O43" i="10"/>
  <c r="L523" i="10"/>
  <c r="O523" i="10" s="1"/>
  <c r="O525" i="10"/>
  <c r="P634" i="7"/>
  <c r="P690" i="8"/>
  <c r="L315" i="9"/>
  <c r="O315" i="9" s="1"/>
  <c r="P263" i="9"/>
  <c r="P88" i="9"/>
  <c r="N53" i="10"/>
  <c r="P53" i="10" s="1"/>
  <c r="L119" i="5"/>
  <c r="O119" i="5" s="1"/>
  <c r="M632" i="7"/>
  <c r="P632" i="7" s="1"/>
  <c r="N20" i="9"/>
  <c r="N18" i="9" s="1"/>
  <c r="N165" i="9"/>
  <c r="O165" i="9" s="1"/>
  <c r="M422" i="10"/>
  <c r="P422" i="10" s="1"/>
  <c r="O121" i="10"/>
  <c r="M181" i="10"/>
  <c r="P181" i="10" s="1"/>
  <c r="P183" i="10"/>
  <c r="M447" i="10"/>
  <c r="P447" i="10" s="1"/>
  <c r="P449" i="10"/>
  <c r="M446" i="10"/>
  <c r="M389" i="10"/>
  <c r="P389" i="10" s="1"/>
  <c r="P391" i="10"/>
  <c r="L402" i="10"/>
  <c r="O402" i="10" s="1"/>
  <c r="O404" i="10"/>
  <c r="M629" i="7"/>
  <c r="P629" i="7" s="1"/>
  <c r="M41" i="9"/>
  <c r="P41" i="9" s="1"/>
  <c r="M421" i="10"/>
  <c r="M419" i="10" s="1"/>
  <c r="O91" i="10"/>
  <c r="O421" i="10"/>
  <c r="L419" i="10"/>
  <c r="O419" i="10" s="1"/>
  <c r="O134" i="10"/>
  <c r="L132" i="10"/>
  <c r="O132" i="10" s="1"/>
  <c r="O23" i="10"/>
  <c r="L21" i="10"/>
  <c r="O21" i="10" s="1"/>
  <c r="L20" i="10"/>
  <c r="L13" i="10"/>
  <c r="L11" i="10" s="1"/>
  <c r="K237" i="10"/>
  <c r="I226" i="10"/>
  <c r="P12" i="10"/>
  <c r="M9" i="10"/>
  <c r="O26" i="10"/>
  <c r="L16" i="10"/>
  <c r="L24" i="10"/>
  <c r="M20" i="10"/>
  <c r="M21" i="10"/>
  <c r="P21" i="10" s="1"/>
  <c r="P23" i="10"/>
  <c r="N24" i="10"/>
  <c r="P26" i="10"/>
  <c r="N16" i="10"/>
  <c r="P545" i="10"/>
  <c r="L419" i="6"/>
  <c r="O419" i="6" s="1"/>
  <c r="P23" i="7"/>
  <c r="P688" i="8"/>
  <c r="N24" i="9"/>
  <c r="O24" i="9" s="1"/>
  <c r="O55" i="9"/>
  <c r="P549" i="10"/>
  <c r="M546" i="10"/>
  <c r="P546" i="10" s="1"/>
  <c r="M33" i="10"/>
  <c r="M547" i="10"/>
  <c r="P547" i="10" s="1"/>
  <c r="K77" i="10"/>
  <c r="I65" i="10"/>
  <c r="K65" i="10" s="1"/>
  <c r="K434" i="10"/>
  <c r="I418" i="10"/>
  <c r="K418" i="10" s="1"/>
  <c r="N9" i="10"/>
  <c r="M181" i="9"/>
  <c r="P181" i="9" s="1"/>
  <c r="M88" i="10"/>
  <c r="P88" i="10" s="1"/>
  <c r="P90" i="10"/>
  <c r="O657" i="10"/>
  <c r="L655" i="10"/>
  <c r="O655" i="10" s="1"/>
  <c r="O12" i="10"/>
  <c r="L9" i="10"/>
  <c r="O151" i="10"/>
  <c r="L149" i="10"/>
  <c r="O149" i="10" s="1"/>
  <c r="M544" i="7"/>
  <c r="P544" i="7" s="1"/>
  <c r="M687" i="8"/>
  <c r="M685" i="8" s="1"/>
  <c r="P685" i="8" s="1"/>
  <c r="L181" i="8"/>
  <c r="O181" i="8" s="1"/>
  <c r="P424" i="8"/>
  <c r="O26" i="9"/>
  <c r="L315" i="10"/>
  <c r="O315" i="10" s="1"/>
  <c r="L227" i="10"/>
  <c r="O300" i="8"/>
  <c r="P56" i="8"/>
  <c r="O183" i="9"/>
  <c r="O261" i="9"/>
  <c r="N20" i="10"/>
  <c r="N18" i="10" s="1"/>
  <c r="N13" i="10"/>
  <c r="N11" i="10" s="1"/>
  <c r="K76" i="10"/>
  <c r="I64" i="10"/>
  <c r="K64" i="10" s="1"/>
  <c r="O55" i="10"/>
  <c r="P56" i="10"/>
  <c r="I543" i="10"/>
  <c r="K543" i="10" s="1"/>
  <c r="K559" i="10"/>
  <c r="O263" i="1"/>
  <c r="P472" i="7"/>
  <c r="O347" i="7"/>
  <c r="P53" i="7"/>
  <c r="O56" i="8"/>
  <c r="L345" i="8"/>
  <c r="O345" i="8" s="1"/>
  <c r="P90" i="9"/>
  <c r="I64" i="9"/>
  <c r="K64" i="9" s="1"/>
  <c r="O44" i="9"/>
  <c r="O348" i="8"/>
  <c r="O330" i="9"/>
  <c r="L16" i="9"/>
  <c r="L14" i="9" s="1"/>
  <c r="O14" i="9" s="1"/>
  <c r="M66" i="9"/>
  <c r="P66" i="9" s="1"/>
  <c r="M421" i="2"/>
  <c r="P421" i="2" s="1"/>
  <c r="P263" i="1"/>
  <c r="P421" i="3"/>
  <c r="P330" i="7"/>
  <c r="P347" i="7"/>
  <c r="K364" i="8"/>
  <c r="L66" i="8"/>
  <c r="O66" i="8" s="1"/>
  <c r="P183" i="8"/>
  <c r="O36" i="8"/>
  <c r="L30" i="9"/>
  <c r="L28" i="9" s="1"/>
  <c r="M422" i="2"/>
  <c r="P422" i="2" s="1"/>
  <c r="P334" i="4"/>
  <c r="L298" i="3"/>
  <c r="O298" i="3" s="1"/>
  <c r="P298" i="8"/>
  <c r="L786" i="9"/>
  <c r="O786" i="9" s="1"/>
  <c r="M149" i="9"/>
  <c r="P149" i="9" s="1"/>
  <c r="M657" i="2"/>
  <c r="P657" i="2" s="1"/>
  <c r="O55" i="3"/>
  <c r="K131" i="4"/>
  <c r="L315" i="6"/>
  <c r="O315" i="6" s="1"/>
  <c r="P55" i="7"/>
  <c r="P330" i="4"/>
  <c r="M547" i="7"/>
  <c r="P547" i="7" s="1"/>
  <c r="M470" i="7"/>
  <c r="P470" i="7" s="1"/>
  <c r="P300" i="7"/>
  <c r="O90" i="8"/>
  <c r="L328" i="8"/>
  <c r="O328" i="8" s="1"/>
  <c r="P330" i="8"/>
  <c r="O279" i="8"/>
  <c r="K275" i="8"/>
  <c r="L467" i="9"/>
  <c r="O467" i="9" s="1"/>
  <c r="M389" i="9"/>
  <c r="P389" i="9" s="1"/>
  <c r="O33" i="9"/>
  <c r="O134" i="9"/>
  <c r="L132" i="9"/>
  <c r="O132" i="9" s="1"/>
  <c r="K364" i="1"/>
  <c r="P68" i="6"/>
  <c r="L629" i="9"/>
  <c r="O629" i="9" s="1"/>
  <c r="L328" i="9"/>
  <c r="O328" i="9" s="1"/>
  <c r="P261" i="9"/>
  <c r="P88" i="4"/>
  <c r="K174" i="7"/>
  <c r="P300" i="8"/>
  <c r="L31" i="8"/>
  <c r="O31" i="8" s="1"/>
  <c r="P91" i="9"/>
  <c r="P43" i="4"/>
  <c r="O347" i="5"/>
  <c r="M402" i="4"/>
  <c r="P402" i="4" s="1"/>
  <c r="O446" i="6"/>
  <c r="K164" i="7"/>
  <c r="O66" i="6"/>
  <c r="O687" i="8"/>
  <c r="L655" i="8"/>
  <c r="O655" i="8" s="1"/>
  <c r="L227" i="8"/>
  <c r="P151" i="5"/>
  <c r="O330" i="6"/>
  <c r="L544" i="7"/>
  <c r="O544" i="7" s="1"/>
  <c r="L315" i="8"/>
  <c r="O315" i="8" s="1"/>
  <c r="O43" i="8"/>
  <c r="P41" i="8"/>
  <c r="I417" i="9"/>
  <c r="K417" i="9" s="1"/>
  <c r="K433" i="9"/>
  <c r="L227" i="9"/>
  <c r="P19" i="9"/>
  <c r="L181" i="9"/>
  <c r="O181" i="9" s="1"/>
  <c r="M119" i="9"/>
  <c r="P119" i="9" s="1"/>
  <c r="P167" i="7"/>
  <c r="P43" i="8"/>
  <c r="P347" i="9"/>
  <c r="M345" i="9"/>
  <c r="P345" i="9" s="1"/>
  <c r="N30" i="9"/>
  <c r="N31" i="9"/>
  <c r="O31" i="9" s="1"/>
  <c r="L444" i="9"/>
  <c r="O444" i="9" s="1"/>
  <c r="I65" i="9"/>
  <c r="K65" i="9" s="1"/>
  <c r="K77" i="9"/>
  <c r="M687" i="9"/>
  <c r="M688" i="9"/>
  <c r="P688" i="9" s="1"/>
  <c r="M33" i="9"/>
  <c r="M13" i="9" s="1"/>
  <c r="M11" i="9" s="1"/>
  <c r="P690" i="9"/>
  <c r="P330" i="9"/>
  <c r="M328" i="9"/>
  <c r="P328" i="9" s="1"/>
  <c r="N414" i="9"/>
  <c r="O345" i="9"/>
  <c r="L66" i="9"/>
  <c r="O66" i="9" s="1"/>
  <c r="O9" i="9"/>
  <c r="P404" i="9"/>
  <c r="M402" i="9"/>
  <c r="P402" i="9" s="1"/>
  <c r="P29" i="9"/>
  <c r="M16" i="9"/>
  <c r="P26" i="9"/>
  <c r="M24" i="9"/>
  <c r="P328" i="6"/>
  <c r="M66" i="8"/>
  <c r="P66" i="8" s="1"/>
  <c r="L523" i="9"/>
  <c r="O523" i="9" s="1"/>
  <c r="I418" i="9"/>
  <c r="K418" i="9" s="1"/>
  <c r="K434" i="9"/>
  <c r="P421" i="9"/>
  <c r="M419" i="9"/>
  <c r="M315" i="9"/>
  <c r="P315" i="9" s="1"/>
  <c r="P544" i="9"/>
  <c r="O391" i="9"/>
  <c r="L389" i="9"/>
  <c r="O389" i="9" s="1"/>
  <c r="N53" i="9"/>
  <c r="L132" i="8"/>
  <c r="O132" i="8" s="1"/>
  <c r="O277" i="8"/>
  <c r="K237" i="9"/>
  <c r="I226" i="9"/>
  <c r="M20" i="9"/>
  <c r="M21" i="9"/>
  <c r="P21" i="9" s="1"/>
  <c r="P23" i="9"/>
  <c r="L20" i="9"/>
  <c r="L13" i="9"/>
  <c r="O23" i="9"/>
  <c r="O43" i="9"/>
  <c r="L41" i="9"/>
  <c r="L419" i="9"/>
  <c r="P167" i="9"/>
  <c r="M165" i="9"/>
  <c r="L88" i="9"/>
  <c r="O88" i="9" s="1"/>
  <c r="O90" i="9"/>
  <c r="M9" i="9"/>
  <c r="P12" i="9"/>
  <c r="P55" i="9"/>
  <c r="M315" i="4"/>
  <c r="P315" i="4" s="1"/>
  <c r="O546" i="6"/>
  <c r="P151" i="6"/>
  <c r="P549" i="7"/>
  <c r="M132" i="7"/>
  <c r="P132" i="7" s="1"/>
  <c r="K417" i="7"/>
  <c r="L786" i="8"/>
  <c r="O786" i="8" s="1"/>
  <c r="P328" i="8"/>
  <c r="L389" i="8"/>
  <c r="O389" i="8" s="1"/>
  <c r="L30" i="8"/>
  <c r="O30" i="8" s="1"/>
  <c r="K174" i="8"/>
  <c r="I164" i="8"/>
  <c r="K164" i="8" s="1"/>
  <c r="O134" i="4"/>
  <c r="O391" i="5"/>
  <c r="P300" i="4"/>
  <c r="O330" i="4"/>
  <c r="L53" i="8"/>
  <c r="O53" i="8" s="1"/>
  <c r="M345" i="8"/>
  <c r="P345" i="8" s="1"/>
  <c r="P347" i="8"/>
  <c r="M402" i="3"/>
  <c r="P402" i="3" s="1"/>
  <c r="N132" i="4"/>
  <c r="O132" i="4" s="1"/>
  <c r="P134" i="4"/>
  <c r="O167" i="7"/>
  <c r="O404" i="8"/>
  <c r="L402" i="8"/>
  <c r="O402" i="8" s="1"/>
  <c r="O184" i="8"/>
  <c r="O183" i="5"/>
  <c r="P43" i="6"/>
  <c r="M20" i="7"/>
  <c r="M18" i="7" s="1"/>
  <c r="L41" i="8"/>
  <c r="O41" i="8" s="1"/>
  <c r="L629" i="8"/>
  <c r="O629" i="8" s="1"/>
  <c r="K559" i="8"/>
  <c r="I543" i="8"/>
  <c r="K543" i="8" s="1"/>
  <c r="M165" i="8"/>
  <c r="P165" i="8" s="1"/>
  <c r="L419" i="8"/>
  <c r="O419" i="8" s="1"/>
  <c r="O68" i="6"/>
  <c r="L119" i="6"/>
  <c r="O119" i="6" s="1"/>
  <c r="P43" i="7"/>
  <c r="N37" i="8"/>
  <c r="M389" i="8"/>
  <c r="P389" i="8" s="1"/>
  <c r="P391" i="8"/>
  <c r="N414" i="8"/>
  <c r="P15" i="8"/>
  <c r="O167" i="2"/>
  <c r="L467" i="7"/>
  <c r="O467" i="7" s="1"/>
  <c r="L523" i="8"/>
  <c r="O523" i="8" s="1"/>
  <c r="O525" i="8"/>
  <c r="I64" i="8"/>
  <c r="K64" i="8" s="1"/>
  <c r="K76" i="8"/>
  <c r="O15" i="8"/>
  <c r="O447" i="8"/>
  <c r="P90" i="8"/>
  <c r="O263" i="8"/>
  <c r="L261" i="8"/>
  <c r="O261" i="8" s="1"/>
  <c r="L149" i="8"/>
  <c r="O149" i="8" s="1"/>
  <c r="O151" i="8"/>
  <c r="L16" i="8"/>
  <c r="O16" i="8" s="1"/>
  <c r="O26" i="8"/>
  <c r="L24" i="8"/>
  <c r="O29" i="8"/>
  <c r="P449" i="8"/>
  <c r="M446" i="8"/>
  <c r="M447" i="8"/>
  <c r="P447" i="8" s="1"/>
  <c r="P23" i="8"/>
  <c r="M20" i="8"/>
  <c r="M21" i="8"/>
  <c r="P421" i="8"/>
  <c r="M419" i="8"/>
  <c r="P29" i="8"/>
  <c r="I418" i="8"/>
  <c r="K418" i="8" s="1"/>
  <c r="K434" i="8"/>
  <c r="O9" i="8"/>
  <c r="O444" i="8"/>
  <c r="L21" i="8"/>
  <c r="L13" i="8"/>
  <c r="O23" i="8"/>
  <c r="L20" i="8"/>
  <c r="P88" i="8"/>
  <c r="M132" i="8"/>
  <c r="P134" i="8"/>
  <c r="O121" i="8"/>
  <c r="L119" i="8"/>
  <c r="O119" i="8" s="1"/>
  <c r="P263" i="5"/>
  <c r="O345" i="6"/>
  <c r="I226" i="8"/>
  <c r="K237" i="8"/>
  <c r="P317" i="8"/>
  <c r="M315" i="8"/>
  <c r="P315" i="8" s="1"/>
  <c r="N13" i="8"/>
  <c r="N20" i="8"/>
  <c r="N18" i="8" s="1"/>
  <c r="K417" i="8"/>
  <c r="L298" i="8"/>
  <c r="O298" i="8" s="1"/>
  <c r="M9" i="8"/>
  <c r="N21" i="8"/>
  <c r="O183" i="4"/>
  <c r="P167" i="6"/>
  <c r="L31" i="6"/>
  <c r="O31" i="6" s="1"/>
  <c r="N24" i="6"/>
  <c r="O24" i="6" s="1"/>
  <c r="K433" i="7"/>
  <c r="P331" i="7"/>
  <c r="P264" i="7"/>
  <c r="L31" i="7"/>
  <c r="O31" i="7" s="1"/>
  <c r="L685" i="7"/>
  <c r="O685" i="7" s="1"/>
  <c r="L298" i="7"/>
  <c r="O298" i="7" s="1"/>
  <c r="N685" i="8"/>
  <c r="O685" i="8" s="1"/>
  <c r="K433" i="8"/>
  <c r="N14" i="8"/>
  <c r="P26" i="8"/>
  <c r="M16" i="8"/>
  <c r="P16" i="8" s="1"/>
  <c r="O502" i="8"/>
  <c r="M328" i="4"/>
  <c r="P328" i="4" s="1"/>
  <c r="I164" i="6"/>
  <c r="K164" i="6" s="1"/>
  <c r="P391" i="6"/>
  <c r="N14" i="6"/>
  <c r="O263" i="7"/>
  <c r="M544" i="8"/>
  <c r="P544" i="8" s="1"/>
  <c r="I131" i="8"/>
  <c r="K131" i="8" s="1"/>
  <c r="K143" i="8"/>
  <c r="P263" i="8"/>
  <c r="M261" i="8"/>
  <c r="P261" i="8" s="1"/>
  <c r="M33" i="8"/>
  <c r="M13" i="8" s="1"/>
  <c r="M277" i="8"/>
  <c r="P277" i="8" s="1"/>
  <c r="P151" i="8"/>
  <c r="M149" i="8"/>
  <c r="P149" i="8" s="1"/>
  <c r="P391" i="7"/>
  <c r="M389" i="7"/>
  <c r="P389" i="7" s="1"/>
  <c r="L88" i="8"/>
  <c r="O88" i="8" s="1"/>
  <c r="N24" i="8"/>
  <c r="P24" i="8" s="1"/>
  <c r="P424" i="3"/>
  <c r="O300" i="6"/>
  <c r="P331" i="6"/>
  <c r="P183" i="5"/>
  <c r="M277" i="7"/>
  <c r="P277" i="7" s="1"/>
  <c r="L119" i="7"/>
  <c r="O119" i="7" s="1"/>
  <c r="O121" i="7"/>
  <c r="L629" i="7"/>
  <c r="O629" i="7" s="1"/>
  <c r="O183" i="7"/>
  <c r="K364" i="6"/>
  <c r="N16" i="7"/>
  <c r="N14" i="7" s="1"/>
  <c r="O41" i="4"/>
  <c r="M469" i="6"/>
  <c r="M467" i="6" s="1"/>
  <c r="P467" i="6" s="1"/>
  <c r="O24" i="7"/>
  <c r="P24" i="7"/>
  <c r="L13" i="7"/>
  <c r="L11" i="7" s="1"/>
  <c r="M33" i="7"/>
  <c r="P33" i="7" s="1"/>
  <c r="L655" i="7"/>
  <c r="O655" i="7" s="1"/>
  <c r="O657" i="7"/>
  <c r="P55" i="3"/>
  <c r="M119" i="3"/>
  <c r="P119" i="3" s="1"/>
  <c r="O347" i="4"/>
  <c r="L786" i="6"/>
  <c r="O786" i="6" s="1"/>
  <c r="O183" i="6"/>
  <c r="M470" i="6"/>
  <c r="P470" i="6" s="1"/>
  <c r="L132" i="7"/>
  <c r="O132" i="7" s="1"/>
  <c r="L389" i="7"/>
  <c r="O389" i="7" s="1"/>
  <c r="O391" i="7"/>
  <c r="O151" i="1"/>
  <c r="M446" i="2"/>
  <c r="P446" i="2" s="1"/>
  <c r="M132" i="4"/>
  <c r="M119" i="4"/>
  <c r="P119" i="4" s="1"/>
  <c r="O331" i="6"/>
  <c r="L30" i="6"/>
  <c r="O30" i="6" s="1"/>
  <c r="L53" i="7"/>
  <c r="O53" i="7" s="1"/>
  <c r="O55" i="7"/>
  <c r="O279" i="1"/>
  <c r="M447" i="2"/>
  <c r="P447" i="2" s="1"/>
  <c r="L419" i="4"/>
  <c r="O419" i="4" s="1"/>
  <c r="O36" i="5"/>
  <c r="O263" i="5"/>
  <c r="O345" i="4"/>
  <c r="M402" i="5"/>
  <c r="P402" i="5" s="1"/>
  <c r="O351" i="5"/>
  <c r="P279" i="4"/>
  <c r="O56" i="5"/>
  <c r="O53" i="6"/>
  <c r="P345" i="7"/>
  <c r="L181" i="7"/>
  <c r="O181" i="7" s="1"/>
  <c r="L345" i="7"/>
  <c r="O345" i="7" s="1"/>
  <c r="M315" i="7"/>
  <c r="P315" i="7" s="1"/>
  <c r="O23" i="7"/>
  <c r="L34" i="7"/>
  <c r="O34" i="7" s="1"/>
  <c r="L419" i="7"/>
  <c r="O419" i="7" s="1"/>
  <c r="O421" i="7"/>
  <c r="O261" i="7"/>
  <c r="I164" i="4"/>
  <c r="K164" i="4" s="1"/>
  <c r="L389" i="4"/>
  <c r="O389" i="4" s="1"/>
  <c r="L66" i="5"/>
  <c r="O66" i="5" s="1"/>
  <c r="L261" i="5"/>
  <c r="O261" i="5" s="1"/>
  <c r="O26" i="5"/>
  <c r="O90" i="5"/>
  <c r="P165" i="7"/>
  <c r="P168" i="7"/>
  <c r="N16" i="5"/>
  <c r="N14" i="5" s="1"/>
  <c r="P56" i="6"/>
  <c r="K76" i="6"/>
  <c r="M419" i="7"/>
  <c r="P421" i="7"/>
  <c r="M402" i="7"/>
  <c r="P402" i="7" s="1"/>
  <c r="N9" i="7"/>
  <c r="O26" i="7"/>
  <c r="L16" i="7"/>
  <c r="M16" i="7"/>
  <c r="P26" i="7"/>
  <c r="N41" i="7"/>
  <c r="N21" i="7"/>
  <c r="O21" i="7" s="1"/>
  <c r="N13" i="7"/>
  <c r="N20" i="7"/>
  <c r="N18" i="7" s="1"/>
  <c r="O525" i="7"/>
  <c r="L523" i="7"/>
  <c r="O523" i="7" s="1"/>
  <c r="O238" i="7"/>
  <c r="L227" i="7"/>
  <c r="P151" i="7"/>
  <c r="M149" i="7"/>
  <c r="P149" i="7" s="1"/>
  <c r="O330" i="7"/>
  <c r="L328" i="7"/>
  <c r="O328" i="7" s="1"/>
  <c r="P263" i="7"/>
  <c r="M261" i="7"/>
  <c r="P261" i="7" s="1"/>
  <c r="O165" i="7"/>
  <c r="M66" i="7"/>
  <c r="L227" i="2"/>
  <c r="I64" i="3"/>
  <c r="K64" i="3" s="1"/>
  <c r="O446" i="7"/>
  <c r="L444" i="7"/>
  <c r="P181" i="7"/>
  <c r="I226" i="7"/>
  <c r="K237" i="7"/>
  <c r="L41" i="7"/>
  <c r="O43" i="7"/>
  <c r="I65" i="7"/>
  <c r="K65" i="7" s="1"/>
  <c r="K77" i="7"/>
  <c r="L34" i="2"/>
  <c r="O34" i="2" s="1"/>
  <c r="N181" i="6"/>
  <c r="O181" i="6" s="1"/>
  <c r="P181" i="5"/>
  <c r="O55" i="6"/>
  <c r="M119" i="7"/>
  <c r="P119" i="7" s="1"/>
  <c r="O331" i="7"/>
  <c r="O91" i="7"/>
  <c r="L20" i="7"/>
  <c r="O19" i="7"/>
  <c r="O9" i="7"/>
  <c r="P183" i="7"/>
  <c r="P90" i="7"/>
  <c r="M88" i="7"/>
  <c r="P88" i="7" s="1"/>
  <c r="P9" i="7"/>
  <c r="O469" i="6"/>
  <c r="I65" i="6"/>
  <c r="K65" i="6" s="1"/>
  <c r="P469" i="7"/>
  <c r="L30" i="7"/>
  <c r="O279" i="7"/>
  <c r="L277" i="7"/>
  <c r="O277" i="7" s="1"/>
  <c r="L66" i="7"/>
  <c r="O66" i="7" s="1"/>
  <c r="M328" i="7"/>
  <c r="P328" i="7" s="1"/>
  <c r="K76" i="7"/>
  <c r="I64" i="7"/>
  <c r="K64" i="7" s="1"/>
  <c r="I543" i="7"/>
  <c r="K543" i="7" s="1"/>
  <c r="K559" i="7"/>
  <c r="J593" i="1"/>
  <c r="J592" i="1" s="1"/>
  <c r="K592" i="1" s="1"/>
  <c r="P549" i="2"/>
  <c r="P347" i="4"/>
  <c r="M20" i="4"/>
  <c r="M18" i="4" s="1"/>
  <c r="K364" i="4"/>
  <c r="L523" i="5"/>
  <c r="O523" i="5" s="1"/>
  <c r="P424" i="5"/>
  <c r="M165" i="5"/>
  <c r="P165" i="5" s="1"/>
  <c r="L389" i="6"/>
  <c r="O389" i="6" s="1"/>
  <c r="O43" i="4"/>
  <c r="K143" i="6"/>
  <c r="O261" i="3"/>
  <c r="O631" i="6"/>
  <c r="L629" i="6"/>
  <c r="O629" i="6" s="1"/>
  <c r="O88" i="6"/>
  <c r="O183" i="1"/>
  <c r="O149" i="6"/>
  <c r="L227" i="6"/>
  <c r="M421" i="6"/>
  <c r="P424" i="6"/>
  <c r="M422" i="6"/>
  <c r="P422" i="6" s="1"/>
  <c r="P90" i="6"/>
  <c r="M88" i="6"/>
  <c r="P88" i="6" s="1"/>
  <c r="P55" i="6"/>
  <c r="M53" i="6"/>
  <c r="P53" i="6" s="1"/>
  <c r="P317" i="6"/>
  <c r="M315" i="6"/>
  <c r="P315" i="6" s="1"/>
  <c r="N181" i="1"/>
  <c r="P181" i="1" s="1"/>
  <c r="L544" i="2"/>
  <c r="O544" i="2" s="1"/>
  <c r="P263" i="3"/>
  <c r="L227" i="5"/>
  <c r="P183" i="6"/>
  <c r="O404" i="6"/>
  <c r="L402" i="6"/>
  <c r="O402" i="6" s="1"/>
  <c r="O317" i="5"/>
  <c r="K235" i="1"/>
  <c r="O90" i="4"/>
  <c r="P90" i="4"/>
  <c r="O298" i="5"/>
  <c r="O90" i="6"/>
  <c r="O36" i="6"/>
  <c r="L34" i="6"/>
  <c r="O34" i="6" s="1"/>
  <c r="M261" i="1"/>
  <c r="P261" i="1" s="1"/>
  <c r="L419" i="3"/>
  <c r="O419" i="3" s="1"/>
  <c r="P90" i="3"/>
  <c r="N277" i="4"/>
  <c r="P277" i="4" s="1"/>
  <c r="O279" i="4"/>
  <c r="P315" i="5"/>
  <c r="L149" i="5"/>
  <c r="O149" i="5" s="1"/>
  <c r="M402" i="6"/>
  <c r="P402" i="6" s="1"/>
  <c r="O151" i="6"/>
  <c r="M119" i="6"/>
  <c r="P119" i="6" s="1"/>
  <c r="O134" i="6"/>
  <c r="L132" i="6"/>
  <c r="O132" i="6" s="1"/>
  <c r="O687" i="6"/>
  <c r="L685" i="6"/>
  <c r="O685" i="6" s="1"/>
  <c r="I65" i="2"/>
  <c r="K65" i="2" s="1"/>
  <c r="L16" i="1"/>
  <c r="L14" i="1" s="1"/>
  <c r="O14" i="1" s="1"/>
  <c r="O167" i="4"/>
  <c r="L16" i="5"/>
  <c r="L14" i="5" s="1"/>
  <c r="O347" i="6"/>
  <c r="P279" i="6"/>
  <c r="M277" i="6"/>
  <c r="P277" i="6" s="1"/>
  <c r="O9" i="6"/>
  <c r="P41" i="6"/>
  <c r="O23" i="6"/>
  <c r="L20" i="6"/>
  <c r="L13" i="6"/>
  <c r="L21" i="6"/>
  <c r="O184" i="1"/>
  <c r="M523" i="2"/>
  <c r="P523" i="2" s="1"/>
  <c r="P263" i="2"/>
  <c r="O43" i="3"/>
  <c r="M547" i="4"/>
  <c r="P547" i="4" s="1"/>
  <c r="L544" i="4"/>
  <c r="O544" i="4" s="1"/>
  <c r="L119" i="4"/>
  <c r="O119" i="4" s="1"/>
  <c r="L277" i="4"/>
  <c r="L328" i="4"/>
  <c r="O328" i="4" s="1"/>
  <c r="L544" i="5"/>
  <c r="O544" i="5" s="1"/>
  <c r="P88" i="5"/>
  <c r="O330" i="5"/>
  <c r="O525" i="6"/>
  <c r="L523" i="6"/>
  <c r="O523" i="6" s="1"/>
  <c r="O44" i="6"/>
  <c r="K364" i="2"/>
  <c r="P264" i="1"/>
  <c r="L165" i="4"/>
  <c r="O165" i="4" s="1"/>
  <c r="O88" i="5"/>
  <c r="P90" i="5"/>
  <c r="I417" i="6"/>
  <c r="K417" i="6" s="1"/>
  <c r="K433" i="6"/>
  <c r="N298" i="6"/>
  <c r="O298" i="6" s="1"/>
  <c r="M66" i="6"/>
  <c r="P66" i="6" s="1"/>
  <c r="O26" i="6"/>
  <c r="L16" i="6"/>
  <c r="O16" i="6" s="1"/>
  <c r="O467" i="6"/>
  <c r="N165" i="6"/>
  <c r="P165" i="6" s="1"/>
  <c r="P26" i="6"/>
  <c r="M16" i="6"/>
  <c r="P16" i="6" s="1"/>
  <c r="M24" i="6"/>
  <c r="P472" i="2"/>
  <c r="M119" i="2"/>
  <c r="P119" i="2" s="1"/>
  <c r="M544" i="4"/>
  <c r="P544" i="4" s="1"/>
  <c r="L402" i="5"/>
  <c r="O402" i="5" s="1"/>
  <c r="L629" i="5"/>
  <c r="O629" i="5" s="1"/>
  <c r="O328" i="5"/>
  <c r="O280" i="5"/>
  <c r="M631" i="6"/>
  <c r="M632" i="6"/>
  <c r="P632" i="6" s="1"/>
  <c r="P634" i="6"/>
  <c r="M544" i="6"/>
  <c r="P544" i="6" s="1"/>
  <c r="O29" i="6"/>
  <c r="O657" i="6"/>
  <c r="L655" i="6"/>
  <c r="O655" i="6" s="1"/>
  <c r="O263" i="6"/>
  <c r="N261" i="6"/>
  <c r="P261" i="6" s="1"/>
  <c r="P300" i="6"/>
  <c r="P29" i="6"/>
  <c r="I226" i="6"/>
  <c r="P263" i="6"/>
  <c r="L30" i="1"/>
  <c r="L28" i="1" s="1"/>
  <c r="M132" i="2"/>
  <c r="P132" i="2" s="1"/>
  <c r="O347" i="3"/>
  <c r="I65" i="3"/>
  <c r="K65" i="3" s="1"/>
  <c r="P151" i="3"/>
  <c r="M685" i="4"/>
  <c r="P685" i="4" s="1"/>
  <c r="P351" i="5"/>
  <c r="O181" i="5"/>
  <c r="P68" i="4"/>
  <c r="L24" i="5"/>
  <c r="O24" i="5" s="1"/>
  <c r="M132" i="5"/>
  <c r="P132" i="5" s="1"/>
  <c r="L315" i="5"/>
  <c r="O315" i="5" s="1"/>
  <c r="K76" i="5"/>
  <c r="P23" i="6"/>
  <c r="M20" i="6"/>
  <c r="M18" i="6" s="1"/>
  <c r="P660" i="6"/>
  <c r="M657" i="6"/>
  <c r="M658" i="6"/>
  <c r="P658" i="6" s="1"/>
  <c r="P15" i="6"/>
  <c r="O167" i="6"/>
  <c r="L165" i="6"/>
  <c r="N20" i="6"/>
  <c r="N18" i="6" s="1"/>
  <c r="N13" i="6"/>
  <c r="N21" i="6"/>
  <c r="P21" i="6" s="1"/>
  <c r="M33" i="6"/>
  <c r="M345" i="6"/>
  <c r="P345" i="6" s="1"/>
  <c r="P347" i="6"/>
  <c r="M9" i="6"/>
  <c r="P12" i="6"/>
  <c r="P528" i="2"/>
  <c r="L655" i="4"/>
  <c r="O655" i="4" s="1"/>
  <c r="L181" i="4"/>
  <c r="O181" i="4" s="1"/>
  <c r="M687" i="6"/>
  <c r="M688" i="6"/>
  <c r="P688" i="6" s="1"/>
  <c r="P690" i="6"/>
  <c r="O15" i="6"/>
  <c r="K434" i="6"/>
  <c r="I418" i="6"/>
  <c r="K418" i="6" s="1"/>
  <c r="M132" i="6"/>
  <c r="P132" i="6" s="1"/>
  <c r="M149" i="6"/>
  <c r="P149" i="6" s="1"/>
  <c r="L277" i="6"/>
  <c r="O277" i="6" s="1"/>
  <c r="O279" i="6"/>
  <c r="P19" i="6"/>
  <c r="M658" i="2"/>
  <c r="P658" i="2" s="1"/>
  <c r="L629" i="2"/>
  <c r="O629" i="2" s="1"/>
  <c r="K364" i="3"/>
  <c r="L34" i="3"/>
  <c r="O34" i="3" s="1"/>
  <c r="P549" i="4"/>
  <c r="O151" i="4"/>
  <c r="L66" i="4"/>
  <c r="O66" i="4" s="1"/>
  <c r="M422" i="4"/>
  <c r="P422" i="4" s="1"/>
  <c r="P151" i="4"/>
  <c r="O261" i="4"/>
  <c r="K364" i="5"/>
  <c r="N20" i="5"/>
  <c r="N18" i="5" s="1"/>
  <c r="O300" i="5"/>
  <c r="L655" i="5"/>
  <c r="O655" i="5" s="1"/>
  <c r="O657" i="5"/>
  <c r="P55" i="2"/>
  <c r="L629" i="4"/>
  <c r="O629" i="4" s="1"/>
  <c r="M470" i="5"/>
  <c r="P470" i="5" s="1"/>
  <c r="M469" i="5"/>
  <c r="M467" i="5" s="1"/>
  <c r="P467" i="5" s="1"/>
  <c r="P152" i="2"/>
  <c r="K174" i="3"/>
  <c r="O279" i="5"/>
  <c r="L277" i="5"/>
  <c r="O277" i="5" s="1"/>
  <c r="M30" i="1"/>
  <c r="M28" i="1" s="1"/>
  <c r="M685" i="2"/>
  <c r="P685" i="2" s="1"/>
  <c r="M389" i="4"/>
  <c r="P389" i="4" s="1"/>
  <c r="M657" i="4"/>
  <c r="M655" i="4" s="1"/>
  <c r="P655" i="4" s="1"/>
  <c r="P263" i="4"/>
  <c r="O263" i="4"/>
  <c r="P424" i="4"/>
  <c r="N13" i="5"/>
  <c r="K288" i="5"/>
  <c r="N16" i="2"/>
  <c r="N14" i="2" s="1"/>
  <c r="N345" i="5"/>
  <c r="O345" i="5" s="1"/>
  <c r="P279" i="5"/>
  <c r="M277" i="5"/>
  <c r="P277" i="5" s="1"/>
  <c r="M66" i="5"/>
  <c r="P66" i="5" s="1"/>
  <c r="K433" i="5"/>
  <c r="I417" i="5"/>
  <c r="K417" i="5" s="1"/>
  <c r="M53" i="5"/>
  <c r="P53" i="5" s="1"/>
  <c r="P55" i="5"/>
  <c r="M345" i="4"/>
  <c r="P345" i="4" s="1"/>
  <c r="O33" i="4"/>
  <c r="M389" i="5"/>
  <c r="P389" i="5" s="1"/>
  <c r="L419" i="5"/>
  <c r="O419" i="5" s="1"/>
  <c r="P23" i="5"/>
  <c r="P121" i="5"/>
  <c r="M119" i="5"/>
  <c r="P119" i="5" s="1"/>
  <c r="N21" i="5"/>
  <c r="P21" i="5" s="1"/>
  <c r="P317" i="5"/>
  <c r="P634" i="2"/>
  <c r="M658" i="4"/>
  <c r="P658" i="4" s="1"/>
  <c r="M523" i="5"/>
  <c r="P523" i="5" s="1"/>
  <c r="L53" i="5"/>
  <c r="O53" i="5" s="1"/>
  <c r="O55" i="5"/>
  <c r="P419" i="5"/>
  <c r="P549" i="5"/>
  <c r="M547" i="5"/>
  <c r="P547" i="5" s="1"/>
  <c r="M546" i="5"/>
  <c r="K537" i="5"/>
  <c r="J522" i="5"/>
  <c r="K522" i="5" s="1"/>
  <c r="O23" i="5"/>
  <c r="L20" i="5"/>
  <c r="L18" i="5" s="1"/>
  <c r="L13" i="5"/>
  <c r="L11" i="5" s="1"/>
  <c r="L21" i="5"/>
  <c r="P347" i="5"/>
  <c r="P334" i="5"/>
  <c r="O29" i="5"/>
  <c r="N467" i="5"/>
  <c r="N414" i="5"/>
  <c r="I418" i="5"/>
  <c r="K418" i="5" s="1"/>
  <c r="K434" i="5"/>
  <c r="N9" i="5"/>
  <c r="P19" i="5"/>
  <c r="O41" i="5"/>
  <c r="O446" i="5"/>
  <c r="I65" i="5"/>
  <c r="K65" i="5" s="1"/>
  <c r="K77" i="5"/>
  <c r="O470" i="5"/>
  <c r="P26" i="5"/>
  <c r="M16" i="5"/>
  <c r="P328" i="5"/>
  <c r="O43" i="5"/>
  <c r="O444" i="5"/>
  <c r="P634" i="5"/>
  <c r="M632" i="5"/>
  <c r="P632" i="5" s="1"/>
  <c r="M631" i="5"/>
  <c r="K237" i="5"/>
  <c r="I226" i="5"/>
  <c r="P449" i="5"/>
  <c r="M446" i="5"/>
  <c r="M447" i="5"/>
  <c r="P447" i="5" s="1"/>
  <c r="M33" i="5"/>
  <c r="P300" i="5"/>
  <c r="M298" i="5"/>
  <c r="P298" i="5" s="1"/>
  <c r="O19" i="5"/>
  <c r="P330" i="5"/>
  <c r="P261" i="5"/>
  <c r="P264" i="5"/>
  <c r="P41" i="5"/>
  <c r="P12" i="5"/>
  <c r="M9" i="5"/>
  <c r="M24" i="5"/>
  <c r="P24" i="5" s="1"/>
  <c r="O469" i="5"/>
  <c r="L467" i="5"/>
  <c r="O467" i="5" s="1"/>
  <c r="O33" i="5"/>
  <c r="L30" i="5"/>
  <c r="O30" i="5" s="1"/>
  <c r="O12" i="5"/>
  <c r="L9" i="5"/>
  <c r="P43" i="5"/>
  <c r="M20" i="5"/>
  <c r="M402" i="1"/>
  <c r="P402" i="1" s="1"/>
  <c r="P43" i="1"/>
  <c r="O298" i="2"/>
  <c r="L389" i="3"/>
  <c r="O389" i="3" s="1"/>
  <c r="P59" i="3"/>
  <c r="N41" i="3"/>
  <c r="O41" i="3" s="1"/>
  <c r="O298" i="4"/>
  <c r="O263" i="3"/>
  <c r="M470" i="4"/>
  <c r="P470" i="4" s="1"/>
  <c r="M469" i="4"/>
  <c r="P472" i="4"/>
  <c r="O300" i="1"/>
  <c r="M544" i="2"/>
  <c r="P544" i="2" s="1"/>
  <c r="M547" i="2"/>
  <c r="P547" i="2" s="1"/>
  <c r="O685" i="2"/>
  <c r="O43" i="2"/>
  <c r="L786" i="2"/>
  <c r="O786" i="2" s="1"/>
  <c r="M33" i="4"/>
  <c r="P33" i="4" s="1"/>
  <c r="O300" i="4"/>
  <c r="L467" i="4"/>
  <c r="O467" i="4" s="1"/>
  <c r="P330" i="2"/>
  <c r="L149" i="4"/>
  <c r="O149" i="4" s="1"/>
  <c r="L30" i="4"/>
  <c r="O30" i="4" s="1"/>
  <c r="N13" i="4"/>
  <c r="N11" i="4" s="1"/>
  <c r="P23" i="4"/>
  <c r="O687" i="4"/>
  <c r="L685" i="4"/>
  <c r="O685" i="4" s="1"/>
  <c r="K434" i="2"/>
  <c r="N20" i="4"/>
  <c r="N18" i="4" s="1"/>
  <c r="K559" i="4"/>
  <c r="I543" i="4"/>
  <c r="K543" i="4" s="1"/>
  <c r="P183" i="4"/>
  <c r="M181" i="4"/>
  <c r="P181" i="4" s="1"/>
  <c r="I226" i="4"/>
  <c r="K226" i="4" s="1"/>
  <c r="M41" i="4"/>
  <c r="P41" i="4" s="1"/>
  <c r="K433" i="4"/>
  <c r="I417" i="4"/>
  <c r="K417" i="4" s="1"/>
  <c r="P167" i="4"/>
  <c r="M165" i="4"/>
  <c r="P165" i="4" s="1"/>
  <c r="P21" i="4"/>
  <c r="O404" i="4"/>
  <c r="L402" i="4"/>
  <c r="O402" i="4" s="1"/>
  <c r="K236" i="1"/>
  <c r="K233" i="1"/>
  <c r="P279" i="2"/>
  <c r="M469" i="3"/>
  <c r="P469" i="3" s="1"/>
  <c r="O330" i="3"/>
  <c r="L16" i="3"/>
  <c r="L14" i="3" s="1"/>
  <c r="M16" i="3"/>
  <c r="M14" i="3" s="1"/>
  <c r="J592" i="4"/>
  <c r="K592" i="4" s="1"/>
  <c r="K593" i="4"/>
  <c r="P12" i="4"/>
  <c r="M9" i="4"/>
  <c r="O19" i="4"/>
  <c r="M149" i="4"/>
  <c r="P149" i="4" s="1"/>
  <c r="L20" i="4"/>
  <c r="L13" i="4"/>
  <c r="L11" i="4" s="1"/>
  <c r="O23" i="4"/>
  <c r="L21" i="4"/>
  <c r="O21" i="4" s="1"/>
  <c r="I418" i="4"/>
  <c r="K418" i="4" s="1"/>
  <c r="K434" i="4"/>
  <c r="O12" i="4"/>
  <c r="L9" i="4"/>
  <c r="L24" i="4"/>
  <c r="O26" i="4"/>
  <c r="L16" i="4"/>
  <c r="L14" i="4" s="1"/>
  <c r="O55" i="4"/>
  <c r="N53" i="4"/>
  <c r="O525" i="4"/>
  <c r="L523" i="4"/>
  <c r="O523" i="4" s="1"/>
  <c r="P59" i="4"/>
  <c r="P449" i="4"/>
  <c r="M446" i="4"/>
  <c r="M447" i="4"/>
  <c r="P447" i="4" s="1"/>
  <c r="K77" i="4"/>
  <c r="I65" i="4"/>
  <c r="K65" i="4" s="1"/>
  <c r="M419" i="4"/>
  <c r="P421" i="4"/>
  <c r="P55" i="4"/>
  <c r="M53" i="4"/>
  <c r="O15" i="4"/>
  <c r="O29" i="4"/>
  <c r="P119" i="1"/>
  <c r="P279" i="1"/>
  <c r="L402" i="2"/>
  <c r="O402" i="2" s="1"/>
  <c r="P183" i="1"/>
  <c r="M422" i="3"/>
  <c r="P422" i="3" s="1"/>
  <c r="P183" i="3"/>
  <c r="P43" i="3"/>
  <c r="L149" i="3"/>
  <c r="O149" i="3" s="1"/>
  <c r="M24" i="4"/>
  <c r="P26" i="4"/>
  <c r="M16" i="4"/>
  <c r="O238" i="4"/>
  <c r="L227" i="4"/>
  <c r="O279" i="3"/>
  <c r="L277" i="3"/>
  <c r="O277" i="3" s="1"/>
  <c r="P261" i="4"/>
  <c r="N24" i="4"/>
  <c r="N16" i="4"/>
  <c r="N9" i="4"/>
  <c r="L34" i="4"/>
  <c r="O34" i="4" s="1"/>
  <c r="L88" i="4"/>
  <c r="O88" i="4" s="1"/>
  <c r="P298" i="4"/>
  <c r="I64" i="4"/>
  <c r="K64" i="4" s="1"/>
  <c r="K76" i="4"/>
  <c r="L389" i="2"/>
  <c r="O389" i="2" s="1"/>
  <c r="P24" i="2"/>
  <c r="M66" i="2"/>
  <c r="P66" i="2" s="1"/>
  <c r="L315" i="3"/>
  <c r="O315" i="3" s="1"/>
  <c r="O791" i="1"/>
  <c r="M631" i="2"/>
  <c r="M629" i="2" s="1"/>
  <c r="P629" i="2" s="1"/>
  <c r="P328" i="2"/>
  <c r="L119" i="3"/>
  <c r="O119" i="3" s="1"/>
  <c r="P472" i="3"/>
  <c r="O183" i="2"/>
  <c r="P264" i="3"/>
  <c r="P44" i="3"/>
  <c r="P26" i="3"/>
  <c r="L655" i="2"/>
  <c r="O655" i="2" s="1"/>
  <c r="O348" i="2"/>
  <c r="L132" i="2"/>
  <c r="O132" i="2" s="1"/>
  <c r="P315" i="2"/>
  <c r="L655" i="3"/>
  <c r="O655" i="3" s="1"/>
  <c r="L523" i="3"/>
  <c r="O523" i="3" s="1"/>
  <c r="P351" i="3"/>
  <c r="P167" i="3"/>
  <c r="N149" i="3"/>
  <c r="P149" i="3" s="1"/>
  <c r="P331" i="3"/>
  <c r="O26" i="1"/>
  <c r="O328" i="2"/>
  <c r="L227" i="3"/>
  <c r="K434" i="3"/>
  <c r="I418" i="3"/>
  <c r="K418" i="3" s="1"/>
  <c r="O151" i="2"/>
  <c r="M328" i="3"/>
  <c r="P328" i="3" s="1"/>
  <c r="P330" i="3"/>
  <c r="L523" i="2"/>
  <c r="O523" i="2" s="1"/>
  <c r="O330" i="2"/>
  <c r="N345" i="3"/>
  <c r="O345" i="3" s="1"/>
  <c r="L402" i="3"/>
  <c r="O402" i="3" s="1"/>
  <c r="M277" i="3"/>
  <c r="P277" i="3" s="1"/>
  <c r="P279" i="3"/>
  <c r="N88" i="3"/>
  <c r="P88" i="3" s="1"/>
  <c r="M132" i="3"/>
  <c r="P132" i="3" s="1"/>
  <c r="P134" i="3"/>
  <c r="O788" i="3"/>
  <c r="L786" i="3"/>
  <c r="O786" i="3" s="1"/>
  <c r="O68" i="3"/>
  <c r="L66" i="3"/>
  <c r="O66" i="3" s="1"/>
  <c r="O446" i="3"/>
  <c r="L444" i="3"/>
  <c r="O444" i="3" s="1"/>
  <c r="O328" i="3"/>
  <c r="M165" i="3"/>
  <c r="P165" i="3" s="1"/>
  <c r="N525" i="1"/>
  <c r="N523" i="1" s="1"/>
  <c r="O523" i="1" s="1"/>
  <c r="O55" i="2"/>
  <c r="L629" i="3"/>
  <c r="O629" i="3" s="1"/>
  <c r="O631" i="3"/>
  <c r="L30" i="3"/>
  <c r="O30" i="3" s="1"/>
  <c r="O33" i="3"/>
  <c r="L31" i="3"/>
  <c r="O31" i="3" s="1"/>
  <c r="J559" i="1"/>
  <c r="J543" i="1" s="1"/>
  <c r="K543" i="1" s="1"/>
  <c r="K576" i="1"/>
  <c r="O687" i="3"/>
  <c r="L685" i="3"/>
  <c r="O685" i="3" s="1"/>
  <c r="P545" i="3"/>
  <c r="M544" i="3"/>
  <c r="P544" i="3" s="1"/>
  <c r="O36" i="1"/>
  <c r="L34" i="1"/>
  <c r="O34" i="1" s="1"/>
  <c r="O29" i="3"/>
  <c r="L88" i="3"/>
  <c r="O90" i="3"/>
  <c r="O167" i="3"/>
  <c r="L165" i="3"/>
  <c r="O165" i="3" s="1"/>
  <c r="P29" i="3"/>
  <c r="M21" i="3"/>
  <c r="P23" i="3"/>
  <c r="M20" i="3"/>
  <c r="O23" i="3"/>
  <c r="L20" i="3"/>
  <c r="L13" i="3"/>
  <c r="O467" i="3"/>
  <c r="O198" i="1"/>
  <c r="M315" i="3"/>
  <c r="P315" i="3" s="1"/>
  <c r="P15" i="3"/>
  <c r="P660" i="3"/>
  <c r="M657" i="3"/>
  <c r="M658" i="3"/>
  <c r="P658" i="3" s="1"/>
  <c r="M33" i="3"/>
  <c r="M13" i="3" s="1"/>
  <c r="L21" i="3"/>
  <c r="O183" i="3"/>
  <c r="L181" i="3"/>
  <c r="O181" i="3" s="1"/>
  <c r="M181" i="3"/>
  <c r="P181" i="3" s="1"/>
  <c r="O168" i="3"/>
  <c r="P134" i="1"/>
  <c r="K785" i="1"/>
  <c r="O318" i="1"/>
  <c r="O347" i="2"/>
  <c r="N277" i="2"/>
  <c r="P277" i="2" s="1"/>
  <c r="M526" i="2"/>
  <c r="P526" i="2" s="1"/>
  <c r="O261" i="2"/>
  <c r="P419" i="3"/>
  <c r="M9" i="3"/>
  <c r="O184" i="3"/>
  <c r="M261" i="3"/>
  <c r="P261" i="3" s="1"/>
  <c r="N789" i="1"/>
  <c r="P789" i="1" s="1"/>
  <c r="N631" i="1"/>
  <c r="N629" i="1" s="1"/>
  <c r="P629" i="1" s="1"/>
  <c r="O330" i="1"/>
  <c r="O217" i="1"/>
  <c r="L13" i="2"/>
  <c r="L11" i="2" s="1"/>
  <c r="K522" i="2"/>
  <c r="P317" i="2"/>
  <c r="P90" i="2"/>
  <c r="L544" i="3"/>
  <c r="O544" i="3" s="1"/>
  <c r="N20" i="3"/>
  <c r="N18" i="3" s="1"/>
  <c r="N13" i="3"/>
  <c r="N21" i="3"/>
  <c r="P347" i="3"/>
  <c r="K237" i="3"/>
  <c r="I226" i="3"/>
  <c r="P53" i="3"/>
  <c r="P298" i="2"/>
  <c r="L31" i="2"/>
  <c r="O31" i="2" s="1"/>
  <c r="M687" i="3"/>
  <c r="M688" i="3"/>
  <c r="P688" i="3" s="1"/>
  <c r="P690" i="3"/>
  <c r="K433" i="3"/>
  <c r="I417" i="3"/>
  <c r="K417" i="3" s="1"/>
  <c r="L132" i="3"/>
  <c r="O132" i="3" s="1"/>
  <c r="I131" i="3"/>
  <c r="K131" i="3" s="1"/>
  <c r="K143" i="3"/>
  <c r="P300" i="3"/>
  <c r="M298" i="3"/>
  <c r="P298" i="3" s="1"/>
  <c r="N16" i="3"/>
  <c r="N14" i="3" s="1"/>
  <c r="O26" i="3"/>
  <c r="N24" i="3"/>
  <c r="O24" i="3" s="1"/>
  <c r="O9" i="3"/>
  <c r="K112" i="1"/>
  <c r="P528" i="1"/>
  <c r="O449" i="1"/>
  <c r="N632" i="1"/>
  <c r="O632" i="1" s="1"/>
  <c r="M132" i="1"/>
  <c r="P132" i="1" s="1"/>
  <c r="P125" i="1"/>
  <c r="P121" i="1"/>
  <c r="K418" i="1"/>
  <c r="K65" i="1"/>
  <c r="N149" i="2"/>
  <c r="O149" i="2" s="1"/>
  <c r="O238" i="2"/>
  <c r="O90" i="2"/>
  <c r="O687" i="2"/>
  <c r="L389" i="1"/>
  <c r="O389" i="1" s="1"/>
  <c r="M88" i="2"/>
  <c r="P88" i="2" s="1"/>
  <c r="P317" i="1"/>
  <c r="P167" i="1"/>
  <c r="P449" i="1"/>
  <c r="N20" i="1"/>
  <c r="N18" i="1" s="1"/>
  <c r="N345" i="2"/>
  <c r="O345" i="2" s="1"/>
  <c r="O181" i="2"/>
  <c r="M470" i="2"/>
  <c r="P470" i="2" s="1"/>
  <c r="O263" i="2"/>
  <c r="L30" i="2"/>
  <c r="O30" i="2" s="1"/>
  <c r="P151" i="2"/>
  <c r="O209" i="1"/>
  <c r="M389" i="1"/>
  <c r="P389" i="1" s="1"/>
  <c r="O634" i="1"/>
  <c r="O138" i="1"/>
  <c r="O121" i="1"/>
  <c r="O165" i="2"/>
  <c r="N53" i="2"/>
  <c r="P53" i="2" s="1"/>
  <c r="K537" i="2"/>
  <c r="O43" i="1"/>
  <c r="P167" i="2"/>
  <c r="M165" i="2"/>
  <c r="P165" i="2" s="1"/>
  <c r="P277" i="1"/>
  <c r="M261" i="2"/>
  <c r="P261" i="2" s="1"/>
  <c r="P26" i="2"/>
  <c r="M16" i="2"/>
  <c r="K288" i="2"/>
  <c r="O90" i="1"/>
  <c r="K417" i="2"/>
  <c r="O279" i="2"/>
  <c r="L277" i="2"/>
  <c r="P183" i="2"/>
  <c r="M181" i="2"/>
  <c r="P181" i="2" s="1"/>
  <c r="M33" i="2"/>
  <c r="M13" i="2" s="1"/>
  <c r="M11" i="2" s="1"/>
  <c r="P469" i="2"/>
  <c r="M467" i="2"/>
  <c r="P467" i="2" s="1"/>
  <c r="O238" i="1"/>
  <c r="K164" i="1"/>
  <c r="J594" i="1"/>
  <c r="K594" i="1" s="1"/>
  <c r="O132" i="1"/>
  <c r="K77" i="1"/>
  <c r="L467" i="2"/>
  <c r="O467" i="2" s="1"/>
  <c r="O469" i="2"/>
  <c r="O15" i="2"/>
  <c r="L298" i="1"/>
  <c r="O298" i="1" s="1"/>
  <c r="P660" i="1"/>
  <c r="P66" i="1"/>
  <c r="L227" i="1"/>
  <c r="O134" i="1"/>
  <c r="P301" i="1"/>
  <c r="O446" i="2"/>
  <c r="L444" i="2"/>
  <c r="O444" i="2" s="1"/>
  <c r="P43" i="2"/>
  <c r="M41" i="2"/>
  <c r="K433" i="2"/>
  <c r="M149" i="2"/>
  <c r="O26" i="2"/>
  <c r="L16" i="2"/>
  <c r="L14" i="2" s="1"/>
  <c r="L20" i="2"/>
  <c r="L315" i="2"/>
  <c r="O315" i="2" s="1"/>
  <c r="O317" i="2"/>
  <c r="O12" i="2"/>
  <c r="L9" i="2"/>
  <c r="O300" i="2"/>
  <c r="P29" i="2"/>
  <c r="O23" i="2"/>
  <c r="N20" i="2"/>
  <c r="N18" i="2" s="1"/>
  <c r="N13" i="2"/>
  <c r="N11" i="2" s="1"/>
  <c r="N21" i="2"/>
  <c r="O21" i="2" s="1"/>
  <c r="L119" i="2"/>
  <c r="O119" i="2" s="1"/>
  <c r="O121" i="2"/>
  <c r="N165" i="1"/>
  <c r="P165" i="1" s="1"/>
  <c r="N446" i="1"/>
  <c r="N444" i="1" s="1"/>
  <c r="P444" i="1" s="1"/>
  <c r="O421" i="2"/>
  <c r="L419" i="2"/>
  <c r="M389" i="2"/>
  <c r="P389" i="2" s="1"/>
  <c r="K76" i="2"/>
  <c r="I64" i="2"/>
  <c r="K64" i="2" s="1"/>
  <c r="N9" i="2"/>
  <c r="L88" i="2"/>
  <c r="O88" i="2" s="1"/>
  <c r="O19" i="2"/>
  <c r="P688" i="2"/>
  <c r="O688" i="2"/>
  <c r="O24" i="2"/>
  <c r="N658" i="1"/>
  <c r="P658" i="1" s="1"/>
  <c r="N227" i="1"/>
  <c r="K174" i="1"/>
  <c r="O549" i="1"/>
  <c r="O424" i="1"/>
  <c r="N788" i="1"/>
  <c r="O788" i="1" s="1"/>
  <c r="O347" i="1"/>
  <c r="N657" i="1"/>
  <c r="P657" i="1" s="1"/>
  <c r="M41" i="1"/>
  <c r="P41" i="1" s="1"/>
  <c r="P68" i="1"/>
  <c r="O66" i="1"/>
  <c r="N422" i="1"/>
  <c r="P422" i="1" s="1"/>
  <c r="L20" i="1"/>
  <c r="L18" i="1" s="1"/>
  <c r="P404" i="2"/>
  <c r="M402" i="2"/>
  <c r="P402" i="2" s="1"/>
  <c r="P347" i="2"/>
  <c r="P348" i="2"/>
  <c r="L41" i="2"/>
  <c r="P12" i="2"/>
  <c r="M9" i="2"/>
  <c r="P300" i="2"/>
  <c r="O68" i="2"/>
  <c r="L66" i="2"/>
  <c r="O66" i="2" s="1"/>
  <c r="P23" i="2"/>
  <c r="M20" i="2"/>
  <c r="N419" i="1"/>
  <c r="O419" i="1" s="1"/>
  <c r="P421" i="1"/>
  <c r="P472" i="1"/>
  <c r="P151" i="1"/>
  <c r="P90" i="1"/>
  <c r="P26" i="1"/>
  <c r="N526" i="1"/>
  <c r="P424" i="1"/>
  <c r="L261" i="1"/>
  <c r="O261" i="1" s="1"/>
  <c r="K143" i="1"/>
  <c r="K76" i="1"/>
  <c r="I64" i="1"/>
  <c r="K64" i="1" s="1"/>
  <c r="N21" i="1"/>
  <c r="O21" i="1" s="1"/>
  <c r="K99" i="1"/>
  <c r="N149" i="1"/>
  <c r="P149" i="1" s="1"/>
  <c r="N24" i="1"/>
  <c r="O24" i="1" s="1"/>
  <c r="L31" i="1"/>
  <c r="O421" i="1"/>
  <c r="L13" i="1"/>
  <c r="L11" i="1" s="1"/>
  <c r="K654" i="1"/>
  <c r="K434" i="1"/>
  <c r="M16" i="1"/>
  <c r="M14" i="1" s="1"/>
  <c r="P14" i="1" s="1"/>
  <c r="K669" i="1"/>
  <c r="L119" i="1"/>
  <c r="O119" i="1" s="1"/>
  <c r="M24" i="1"/>
  <c r="O404" i="1"/>
  <c r="L402" i="1"/>
  <c r="O402" i="1" s="1"/>
  <c r="P300" i="1"/>
  <c r="M298" i="1"/>
  <c r="P298" i="1" s="1"/>
  <c r="O249" i="1"/>
  <c r="K433" i="1"/>
  <c r="I417" i="1"/>
  <c r="K417" i="1" s="1"/>
  <c r="L53" i="1"/>
  <c r="O53" i="1" s="1"/>
  <c r="O55" i="1"/>
  <c r="P447" i="1"/>
  <c r="P44" i="1"/>
  <c r="O68" i="1"/>
  <c r="M53" i="1"/>
  <c r="P53" i="1" s="1"/>
  <c r="P55" i="1"/>
  <c r="K675" i="1"/>
  <c r="O277" i="1"/>
  <c r="L88" i="1"/>
  <c r="O88" i="1" s="1"/>
  <c r="P56" i="1"/>
  <c r="O23" i="1"/>
  <c r="L444" i="1"/>
  <c r="N469" i="1"/>
  <c r="O469" i="1" s="1"/>
  <c r="N470" i="1"/>
  <c r="P470" i="1" s="1"/>
  <c r="N33" i="1"/>
  <c r="M414" i="1"/>
  <c r="O317" i="1"/>
  <c r="L315" i="1"/>
  <c r="O315" i="1" s="1"/>
  <c r="P19" i="1"/>
  <c r="O15" i="1"/>
  <c r="N687" i="1"/>
  <c r="N685" i="1" s="1"/>
  <c r="O685" i="1" s="1"/>
  <c r="N688" i="1"/>
  <c r="O688" i="1" s="1"/>
  <c r="P690" i="1"/>
  <c r="P330" i="1"/>
  <c r="N328" i="1"/>
  <c r="P328" i="1" s="1"/>
  <c r="M315" i="1"/>
  <c r="P315" i="1" s="1"/>
  <c r="O29" i="1"/>
  <c r="P12" i="1"/>
  <c r="M9" i="1"/>
  <c r="M88" i="1"/>
  <c r="P88" i="1" s="1"/>
  <c r="O9" i="1"/>
  <c r="N345" i="1"/>
  <c r="O345" i="1" s="1"/>
  <c r="P347" i="1"/>
  <c r="P23" i="1"/>
  <c r="M20" i="1"/>
  <c r="M21" i="1"/>
  <c r="M13" i="1"/>
  <c r="M11" i="1" s="1"/>
  <c r="O690" i="1"/>
  <c r="N546" i="1"/>
  <c r="N547" i="1"/>
  <c r="O547" i="1" s="1"/>
  <c r="P351" i="1"/>
  <c r="O351" i="1"/>
  <c r="K226" i="1"/>
  <c r="I180" i="1"/>
  <c r="K180" i="1" s="1"/>
  <c r="O41" i="1"/>
  <c r="N9" i="1"/>
  <c r="O16" i="9" l="1"/>
  <c r="O10" i="21"/>
  <c r="P37" i="21"/>
  <c r="O37" i="21"/>
  <c r="P37" i="16"/>
  <c r="L8" i="22"/>
  <c r="O8" i="22" s="1"/>
  <c r="N8" i="21"/>
  <c r="O8" i="21" s="1"/>
  <c r="M414" i="22"/>
  <c r="P414" i="22" s="1"/>
  <c r="P30" i="22"/>
  <c r="M28" i="22"/>
  <c r="P28" i="22" s="1"/>
  <c r="P10" i="22"/>
  <c r="M8" i="22"/>
  <c r="P8" i="22" s="1"/>
  <c r="O37" i="16"/>
  <c r="P13" i="21"/>
  <c r="M10" i="21"/>
  <c r="M11" i="21"/>
  <c r="P11" i="21" s="1"/>
  <c r="P30" i="21"/>
  <c r="M28" i="21"/>
  <c r="P28" i="21" s="1"/>
  <c r="P629" i="21"/>
  <c r="M414" i="21"/>
  <c r="P414" i="21" s="1"/>
  <c r="L8" i="20"/>
  <c r="O8" i="20" s="1"/>
  <c r="P37" i="20"/>
  <c r="P30" i="20"/>
  <c r="M28" i="20"/>
  <c r="P28" i="20" s="1"/>
  <c r="P544" i="20"/>
  <c r="M414" i="20"/>
  <c r="P414" i="20" s="1"/>
  <c r="P13" i="20"/>
  <c r="M10" i="20"/>
  <c r="M11" i="20"/>
  <c r="P11" i="20" s="1"/>
  <c r="O37" i="20"/>
  <c r="O14" i="19"/>
  <c r="O10" i="18"/>
  <c r="P444" i="19"/>
  <c r="M414" i="19"/>
  <c r="P414" i="19" s="1"/>
  <c r="O10" i="19"/>
  <c r="L8" i="19"/>
  <c r="O8" i="19" s="1"/>
  <c r="O37" i="19"/>
  <c r="P10" i="19"/>
  <c r="M8" i="19"/>
  <c r="P8" i="19" s="1"/>
  <c r="P37" i="19"/>
  <c r="P30" i="19"/>
  <c r="M28" i="19"/>
  <c r="P28" i="19" s="1"/>
  <c r="O10" i="16"/>
  <c r="O37" i="18"/>
  <c r="P419" i="18"/>
  <c r="M414" i="18"/>
  <c r="P414" i="18" s="1"/>
  <c r="P13" i="18"/>
  <c r="M10" i="18"/>
  <c r="M11" i="18"/>
  <c r="P11" i="18" s="1"/>
  <c r="P30" i="18"/>
  <c r="M28" i="18"/>
  <c r="P28" i="18" s="1"/>
  <c r="P37" i="18"/>
  <c r="L8" i="18"/>
  <c r="O8" i="18" s="1"/>
  <c r="L8" i="16"/>
  <c r="O8" i="16" s="1"/>
  <c r="P13" i="17"/>
  <c r="M10" i="17"/>
  <c r="M11" i="17"/>
  <c r="P11" i="17" s="1"/>
  <c r="P30" i="17"/>
  <c r="M28" i="17"/>
  <c r="P28" i="17" s="1"/>
  <c r="P655" i="17"/>
  <c r="M414" i="17"/>
  <c r="P414" i="17" s="1"/>
  <c r="O10" i="17"/>
  <c r="L8" i="17"/>
  <c r="O8" i="17" s="1"/>
  <c r="O37" i="17"/>
  <c r="P13" i="16"/>
  <c r="M10" i="16"/>
  <c r="M11" i="16"/>
  <c r="P11" i="16" s="1"/>
  <c r="P30" i="16"/>
  <c r="M28" i="16"/>
  <c r="P28" i="16" s="1"/>
  <c r="P419" i="16"/>
  <c r="M414" i="16"/>
  <c r="P414" i="16" s="1"/>
  <c r="M655" i="2"/>
  <c r="P655" i="2" s="1"/>
  <c r="M30" i="7"/>
  <c r="M28" i="7" s="1"/>
  <c r="P28" i="7" s="1"/>
  <c r="P446" i="15"/>
  <c r="I180" i="15"/>
  <c r="K180" i="15" s="1"/>
  <c r="P469" i="14"/>
  <c r="O21" i="13"/>
  <c r="M419" i="11"/>
  <c r="P419" i="11" s="1"/>
  <c r="P18" i="7"/>
  <c r="O345" i="15"/>
  <c r="M14" i="15"/>
  <c r="P14" i="15" s="1"/>
  <c r="O24" i="14"/>
  <c r="P24" i="15"/>
  <c r="O24" i="15"/>
  <c r="O16" i="14"/>
  <c r="O328" i="12"/>
  <c r="L414" i="15"/>
  <c r="O414" i="15" s="1"/>
  <c r="O21" i="15"/>
  <c r="L28" i="14"/>
  <c r="O28" i="14" s="1"/>
  <c r="M655" i="14"/>
  <c r="P655" i="14" s="1"/>
  <c r="O24" i="12"/>
  <c r="P687" i="8"/>
  <c r="O11" i="14"/>
  <c r="P21" i="15"/>
  <c r="M444" i="12"/>
  <c r="P444" i="12" s="1"/>
  <c r="P53" i="15"/>
  <c r="N37" i="15"/>
  <c r="L28" i="15"/>
  <c r="O28" i="15" s="1"/>
  <c r="N8" i="15"/>
  <c r="L37" i="14"/>
  <c r="O37" i="14" s="1"/>
  <c r="M544" i="15"/>
  <c r="P544" i="15" s="1"/>
  <c r="M467" i="15"/>
  <c r="P467" i="15" s="1"/>
  <c r="P469" i="15"/>
  <c r="P13" i="15"/>
  <c r="M10" i="15"/>
  <c r="P10" i="15" s="1"/>
  <c r="M11" i="15"/>
  <c r="P421" i="15"/>
  <c r="M419" i="15"/>
  <c r="P20" i="15"/>
  <c r="M18" i="15"/>
  <c r="P18" i="15" s="1"/>
  <c r="P9" i="15"/>
  <c r="N11" i="15"/>
  <c r="O13" i="15"/>
  <c r="L10" i="15"/>
  <c r="L11" i="15"/>
  <c r="O20" i="15"/>
  <c r="L18" i="15"/>
  <c r="O18" i="15" s="1"/>
  <c r="L37" i="15"/>
  <c r="P165" i="15"/>
  <c r="M37" i="15"/>
  <c r="P33" i="15"/>
  <c r="M30" i="15"/>
  <c r="M31" i="15"/>
  <c r="P31" i="15" s="1"/>
  <c r="L14" i="15"/>
  <c r="O14" i="15" s="1"/>
  <c r="N11" i="9"/>
  <c r="P11" i="9" s="1"/>
  <c r="P24" i="11"/>
  <c r="L28" i="12"/>
  <c r="O28" i="12" s="1"/>
  <c r="O41" i="12"/>
  <c r="M685" i="14"/>
  <c r="P685" i="14" s="1"/>
  <c r="P687" i="14"/>
  <c r="O24" i="13"/>
  <c r="L10" i="14"/>
  <c r="L8" i="14" s="1"/>
  <c r="I180" i="13"/>
  <c r="K180" i="13" s="1"/>
  <c r="K226" i="13"/>
  <c r="P149" i="14"/>
  <c r="O149" i="14"/>
  <c r="N37" i="12"/>
  <c r="P53" i="4"/>
  <c r="P13" i="14"/>
  <c r="M10" i="14"/>
  <c r="M11" i="14"/>
  <c r="P11" i="14" s="1"/>
  <c r="M14" i="14"/>
  <c r="P14" i="14" s="1"/>
  <c r="M685" i="13"/>
  <c r="P685" i="13" s="1"/>
  <c r="P687" i="13"/>
  <c r="P421" i="14"/>
  <c r="M419" i="14"/>
  <c r="M37" i="14"/>
  <c r="P37" i="14" s="1"/>
  <c r="N10" i="14"/>
  <c r="N8" i="14" s="1"/>
  <c r="O13" i="14"/>
  <c r="P20" i="14"/>
  <c r="M18" i="14"/>
  <c r="O9" i="14"/>
  <c r="O20" i="14"/>
  <c r="N18" i="14"/>
  <c r="O18" i="14" s="1"/>
  <c r="M544" i="14"/>
  <c r="P544" i="14" s="1"/>
  <c r="P33" i="14"/>
  <c r="M30" i="14"/>
  <c r="M31" i="14"/>
  <c r="P31" i="14" s="1"/>
  <c r="L414" i="14"/>
  <c r="O414" i="14" s="1"/>
  <c r="L28" i="10"/>
  <c r="O28" i="10" s="1"/>
  <c r="M14" i="12"/>
  <c r="P14" i="12" s="1"/>
  <c r="P20" i="13"/>
  <c r="L28" i="13"/>
  <c r="O28" i="13" s="1"/>
  <c r="O345" i="11"/>
  <c r="L37" i="13"/>
  <c r="O37" i="13" s="1"/>
  <c r="M685" i="10"/>
  <c r="P685" i="10" s="1"/>
  <c r="M37" i="13"/>
  <c r="P37" i="13" s="1"/>
  <c r="P21" i="11"/>
  <c r="M18" i="13"/>
  <c r="P18" i="13" s="1"/>
  <c r="P13" i="13"/>
  <c r="M10" i="13"/>
  <c r="P10" i="13" s="1"/>
  <c r="M11" i="13"/>
  <c r="P11" i="13" s="1"/>
  <c r="O655" i="13"/>
  <c r="L414" i="13"/>
  <c r="O414" i="13" s="1"/>
  <c r="P24" i="10"/>
  <c r="O13" i="13"/>
  <c r="L10" i="13"/>
  <c r="L11" i="13"/>
  <c r="O11" i="13" s="1"/>
  <c r="M419" i="2"/>
  <c r="P419" i="2" s="1"/>
  <c r="O20" i="13"/>
  <c r="L18" i="13"/>
  <c r="O18" i="13" s="1"/>
  <c r="P33" i="13"/>
  <c r="M30" i="13"/>
  <c r="M31" i="13"/>
  <c r="P31" i="13" s="1"/>
  <c r="O16" i="13"/>
  <c r="L14" i="13"/>
  <c r="O14" i="13" s="1"/>
  <c r="P657" i="13"/>
  <c r="M655" i="13"/>
  <c r="P655" i="13" s="1"/>
  <c r="P16" i="13"/>
  <c r="M14" i="13"/>
  <c r="P14" i="13" s="1"/>
  <c r="P419" i="13"/>
  <c r="M544" i="13"/>
  <c r="P544" i="13" s="1"/>
  <c r="P9" i="13"/>
  <c r="M444" i="2"/>
  <c r="P444" i="2" s="1"/>
  <c r="N11" i="11"/>
  <c r="P13" i="12"/>
  <c r="M10" i="12"/>
  <c r="M8" i="12" s="1"/>
  <c r="M11" i="12"/>
  <c r="M37" i="12"/>
  <c r="P345" i="12"/>
  <c r="O345" i="12"/>
  <c r="O66" i="12"/>
  <c r="L37" i="12"/>
  <c r="P9" i="12"/>
  <c r="P421" i="12"/>
  <c r="M419" i="12"/>
  <c r="P657" i="12"/>
  <c r="M655" i="12"/>
  <c r="P655" i="12" s="1"/>
  <c r="N10" i="12"/>
  <c r="N8" i="12" s="1"/>
  <c r="N11" i="12"/>
  <c r="L414" i="12"/>
  <c r="O414" i="12" s="1"/>
  <c r="P20" i="12"/>
  <c r="M18" i="12"/>
  <c r="P18" i="12" s="1"/>
  <c r="M544" i="12"/>
  <c r="P544" i="12" s="1"/>
  <c r="N37" i="9"/>
  <c r="O16" i="11"/>
  <c r="O16" i="12"/>
  <c r="L14" i="12"/>
  <c r="O14" i="12" s="1"/>
  <c r="O20" i="12"/>
  <c r="L18" i="12"/>
  <c r="O18" i="12" s="1"/>
  <c r="P20" i="11"/>
  <c r="O14" i="11"/>
  <c r="O31" i="11"/>
  <c r="P21" i="12"/>
  <c r="O21" i="12"/>
  <c r="O13" i="12"/>
  <c r="L10" i="12"/>
  <c r="L11" i="12"/>
  <c r="P33" i="12"/>
  <c r="M30" i="12"/>
  <c r="M31" i="12"/>
  <c r="P31" i="12" s="1"/>
  <c r="O53" i="11"/>
  <c r="O21" i="11"/>
  <c r="P181" i="11"/>
  <c r="N37" i="10"/>
  <c r="N8" i="11"/>
  <c r="I180" i="11"/>
  <c r="K180" i="11" s="1"/>
  <c r="O41" i="10"/>
  <c r="N37" i="11"/>
  <c r="M10" i="11"/>
  <c r="P10" i="11" s="1"/>
  <c r="P13" i="11"/>
  <c r="M11" i="11"/>
  <c r="M37" i="10"/>
  <c r="O13" i="11"/>
  <c r="L10" i="11"/>
  <c r="L11" i="11"/>
  <c r="O419" i="11"/>
  <c r="L414" i="11"/>
  <c r="O414" i="11" s="1"/>
  <c r="L37" i="11"/>
  <c r="P16" i="11"/>
  <c r="M14" i="11"/>
  <c r="P14" i="11" s="1"/>
  <c r="P33" i="11"/>
  <c r="M31" i="11"/>
  <c r="P31" i="11" s="1"/>
  <c r="M30" i="11"/>
  <c r="O20" i="11"/>
  <c r="L18" i="11"/>
  <c r="O18" i="11" s="1"/>
  <c r="P546" i="11"/>
  <c r="M544" i="11"/>
  <c r="P544" i="11" s="1"/>
  <c r="P467" i="11"/>
  <c r="M37" i="11"/>
  <c r="N28" i="11"/>
  <c r="O28" i="11" s="1"/>
  <c r="O30" i="11"/>
  <c r="M18" i="11"/>
  <c r="P18" i="11" s="1"/>
  <c r="P9" i="11"/>
  <c r="N414" i="11"/>
  <c r="P165" i="9"/>
  <c r="O53" i="10"/>
  <c r="P421" i="10"/>
  <c r="P469" i="6"/>
  <c r="P446" i="10"/>
  <c r="M444" i="10"/>
  <c r="P444" i="10" s="1"/>
  <c r="P132" i="4"/>
  <c r="P20" i="9"/>
  <c r="P24" i="9"/>
  <c r="O24" i="10"/>
  <c r="O11" i="10"/>
  <c r="K226" i="10"/>
  <c r="I180" i="10"/>
  <c r="K180" i="10" s="1"/>
  <c r="O9" i="10"/>
  <c r="O16" i="10"/>
  <c r="L14" i="10"/>
  <c r="P419" i="10"/>
  <c r="O13" i="10"/>
  <c r="L10" i="10"/>
  <c r="N14" i="10"/>
  <c r="P14" i="10" s="1"/>
  <c r="P16" i="10"/>
  <c r="P9" i="10"/>
  <c r="O20" i="10"/>
  <c r="L18" i="10"/>
  <c r="O18" i="10" s="1"/>
  <c r="L414" i="10"/>
  <c r="O414" i="10" s="1"/>
  <c r="M30" i="10"/>
  <c r="P33" i="10"/>
  <c r="M31" i="10"/>
  <c r="P31" i="10" s="1"/>
  <c r="M13" i="10"/>
  <c r="N10" i="10"/>
  <c r="N8" i="10" s="1"/>
  <c r="L37" i="10"/>
  <c r="M544" i="10"/>
  <c r="P544" i="10" s="1"/>
  <c r="P20" i="10"/>
  <c r="M18" i="10"/>
  <c r="P18" i="10" s="1"/>
  <c r="P24" i="6"/>
  <c r="L28" i="8"/>
  <c r="O28" i="8" s="1"/>
  <c r="L414" i="9"/>
  <c r="O414" i="9" s="1"/>
  <c r="O419" i="9"/>
  <c r="O13" i="9"/>
  <c r="L10" i="9"/>
  <c r="L11" i="9"/>
  <c r="K226" i="9"/>
  <c r="I180" i="9"/>
  <c r="K180" i="9" s="1"/>
  <c r="P16" i="9"/>
  <c r="M14" i="9"/>
  <c r="P14" i="9" s="1"/>
  <c r="N28" i="9"/>
  <c r="O28" i="9" s="1"/>
  <c r="O30" i="9"/>
  <c r="P9" i="9"/>
  <c r="L37" i="9"/>
  <c r="O41" i="9"/>
  <c r="O20" i="9"/>
  <c r="L18" i="9"/>
  <c r="O18" i="9" s="1"/>
  <c r="P419" i="9"/>
  <c r="P687" i="9"/>
  <c r="M685" i="9"/>
  <c r="P685" i="9" s="1"/>
  <c r="M18" i="9"/>
  <c r="P18" i="9" s="1"/>
  <c r="M10" i="9"/>
  <c r="P10" i="9" s="1"/>
  <c r="P13" i="9"/>
  <c r="P53" i="9"/>
  <c r="O53" i="9"/>
  <c r="M37" i="9"/>
  <c r="P33" i="9"/>
  <c r="M31" i="9"/>
  <c r="P31" i="9" s="1"/>
  <c r="M30" i="9"/>
  <c r="L10" i="7"/>
  <c r="L8" i="7" s="1"/>
  <c r="L37" i="8"/>
  <c r="O37" i="8" s="1"/>
  <c r="O16" i="1"/>
  <c r="L28" i="6"/>
  <c r="O28" i="6" s="1"/>
  <c r="O13" i="7"/>
  <c r="O14" i="5"/>
  <c r="P33" i="8"/>
  <c r="M30" i="8"/>
  <c r="M31" i="8"/>
  <c r="P31" i="8" s="1"/>
  <c r="L414" i="8"/>
  <c r="O414" i="8" s="1"/>
  <c r="P132" i="8"/>
  <c r="M37" i="8"/>
  <c r="P37" i="8" s="1"/>
  <c r="O21" i="8"/>
  <c r="P20" i="8"/>
  <c r="M18" i="8"/>
  <c r="P18" i="8" s="1"/>
  <c r="K226" i="8"/>
  <c r="I180" i="8"/>
  <c r="K180" i="8" s="1"/>
  <c r="O24" i="8"/>
  <c r="P419" i="8"/>
  <c r="N10" i="8"/>
  <c r="N8" i="8" s="1"/>
  <c r="N11" i="8"/>
  <c r="O20" i="8"/>
  <c r="L18" i="8"/>
  <c r="O18" i="8" s="1"/>
  <c r="P446" i="8"/>
  <c r="M444" i="8"/>
  <c r="P444" i="8" s="1"/>
  <c r="P9" i="8"/>
  <c r="P21" i="8"/>
  <c r="L14" i="8"/>
  <c r="O14" i="8" s="1"/>
  <c r="M14" i="8"/>
  <c r="P14" i="8" s="1"/>
  <c r="O13" i="8"/>
  <c r="L11" i="8"/>
  <c r="L10" i="8"/>
  <c r="P13" i="8"/>
  <c r="M10" i="8"/>
  <c r="M11" i="8"/>
  <c r="M13" i="7"/>
  <c r="M11" i="7" s="1"/>
  <c r="M31" i="7"/>
  <c r="P31" i="7" s="1"/>
  <c r="O20" i="7"/>
  <c r="N11" i="7"/>
  <c r="O11" i="7" s="1"/>
  <c r="P21" i="7"/>
  <c r="K593" i="1"/>
  <c r="N10" i="5"/>
  <c r="N8" i="5" s="1"/>
  <c r="L18" i="7"/>
  <c r="O18" i="7" s="1"/>
  <c r="P20" i="7"/>
  <c r="O14" i="2"/>
  <c r="O30" i="7"/>
  <c r="L28" i="7"/>
  <c r="O28" i="7" s="1"/>
  <c r="O444" i="7"/>
  <c r="L414" i="7"/>
  <c r="O414" i="7" s="1"/>
  <c r="N37" i="7"/>
  <c r="P41" i="7"/>
  <c r="O41" i="7"/>
  <c r="L37" i="7"/>
  <c r="P16" i="7"/>
  <c r="M14" i="7"/>
  <c r="P14" i="7" s="1"/>
  <c r="P657" i="4"/>
  <c r="O16" i="7"/>
  <c r="L14" i="7"/>
  <c r="O14" i="7" s="1"/>
  <c r="P419" i="7"/>
  <c r="M414" i="7"/>
  <c r="P414" i="7" s="1"/>
  <c r="I180" i="7"/>
  <c r="K180" i="7" s="1"/>
  <c r="K226" i="7"/>
  <c r="P66" i="7"/>
  <c r="M37" i="7"/>
  <c r="N10" i="7"/>
  <c r="P181" i="6"/>
  <c r="O181" i="1"/>
  <c r="P18" i="6"/>
  <c r="O261" i="6"/>
  <c r="M14" i="6"/>
  <c r="P14" i="6" s="1"/>
  <c r="N37" i="6"/>
  <c r="L414" i="6"/>
  <c r="O414" i="6" s="1"/>
  <c r="P421" i="6"/>
  <c r="M419" i="6"/>
  <c r="P419" i="6" s="1"/>
  <c r="N37" i="4"/>
  <c r="O277" i="4"/>
  <c r="O631" i="1"/>
  <c r="K559" i="1"/>
  <c r="M467" i="3"/>
  <c r="P467" i="3" s="1"/>
  <c r="O16" i="5"/>
  <c r="P33" i="6"/>
  <c r="M30" i="6"/>
  <c r="M31" i="6"/>
  <c r="P31" i="6" s="1"/>
  <c r="O20" i="6"/>
  <c r="L18" i="6"/>
  <c r="O18" i="6" s="1"/>
  <c r="L37" i="5"/>
  <c r="L14" i="6"/>
  <c r="O14" i="6" s="1"/>
  <c r="M13" i="6"/>
  <c r="P631" i="6"/>
  <c r="M629" i="6"/>
  <c r="P629" i="6" s="1"/>
  <c r="P9" i="6"/>
  <c r="N10" i="6"/>
  <c r="N8" i="6" s="1"/>
  <c r="N11" i="6"/>
  <c r="P20" i="6"/>
  <c r="O20" i="5"/>
  <c r="K226" i="6"/>
  <c r="I180" i="6"/>
  <c r="K180" i="6" s="1"/>
  <c r="P298" i="6"/>
  <c r="M37" i="6"/>
  <c r="P631" i="1"/>
  <c r="P20" i="5"/>
  <c r="O165" i="6"/>
  <c r="L37" i="6"/>
  <c r="O21" i="6"/>
  <c r="P687" i="6"/>
  <c r="M685" i="6"/>
  <c r="P685" i="6" s="1"/>
  <c r="P657" i="6"/>
  <c r="M655" i="6"/>
  <c r="P655" i="6" s="1"/>
  <c r="O13" i="6"/>
  <c r="L10" i="6"/>
  <c r="L11" i="6"/>
  <c r="M31" i="4"/>
  <c r="P31" i="4" s="1"/>
  <c r="O18" i="5"/>
  <c r="O11" i="4"/>
  <c r="M30" i="4"/>
  <c r="P30" i="4" s="1"/>
  <c r="P345" i="5"/>
  <c r="O21" i="5"/>
  <c r="P469" i="5"/>
  <c r="N10" i="4"/>
  <c r="N11" i="5"/>
  <c r="O11" i="5" s="1"/>
  <c r="M37" i="5"/>
  <c r="M13" i="4"/>
  <c r="M11" i="4" s="1"/>
  <c r="P11" i="4" s="1"/>
  <c r="N37" i="5"/>
  <c r="P546" i="5"/>
  <c r="M544" i="5"/>
  <c r="P544" i="5" s="1"/>
  <c r="O53" i="4"/>
  <c r="O9" i="5"/>
  <c r="I180" i="5"/>
  <c r="K180" i="5" s="1"/>
  <c r="K226" i="5"/>
  <c r="O13" i="5"/>
  <c r="L10" i="5"/>
  <c r="M18" i="5"/>
  <c r="P18" i="5" s="1"/>
  <c r="L414" i="5"/>
  <c r="O414" i="5" s="1"/>
  <c r="L28" i="5"/>
  <c r="O28" i="5" s="1"/>
  <c r="P33" i="5"/>
  <c r="M30" i="5"/>
  <c r="M13" i="5"/>
  <c r="M31" i="5"/>
  <c r="P31" i="5" s="1"/>
  <c r="P631" i="5"/>
  <c r="M629" i="5"/>
  <c r="P629" i="5" s="1"/>
  <c r="P16" i="5"/>
  <c r="M14" i="5"/>
  <c r="P14" i="5" s="1"/>
  <c r="P9" i="5"/>
  <c r="L28" i="4"/>
  <c r="O28" i="4" s="1"/>
  <c r="P446" i="5"/>
  <c r="M444" i="5"/>
  <c r="N14" i="4"/>
  <c r="O14" i="4" s="1"/>
  <c r="P469" i="4"/>
  <c r="M467" i="4"/>
  <c r="P467" i="4" s="1"/>
  <c r="O789" i="1"/>
  <c r="P41" i="3"/>
  <c r="P631" i="2"/>
  <c r="O277" i="2"/>
  <c r="I180" i="4"/>
  <c r="K180" i="4" s="1"/>
  <c r="P149" i="2"/>
  <c r="O20" i="4"/>
  <c r="P20" i="4"/>
  <c r="P18" i="4"/>
  <c r="O14" i="3"/>
  <c r="L37" i="4"/>
  <c r="N8" i="4"/>
  <c r="N786" i="1"/>
  <c r="P786" i="1" s="1"/>
  <c r="L28" i="3"/>
  <c r="O28" i="3" s="1"/>
  <c r="O16" i="4"/>
  <c r="O13" i="4"/>
  <c r="L10" i="4"/>
  <c r="L18" i="4"/>
  <c r="O18" i="4" s="1"/>
  <c r="P419" i="4"/>
  <c r="L414" i="4"/>
  <c r="O414" i="4" s="1"/>
  <c r="P16" i="4"/>
  <c r="M14" i="4"/>
  <c r="O24" i="4"/>
  <c r="O9" i="4"/>
  <c r="M37" i="4"/>
  <c r="P21" i="1"/>
  <c r="P24" i="4"/>
  <c r="P9" i="4"/>
  <c r="P21" i="2"/>
  <c r="P446" i="4"/>
  <c r="M444" i="4"/>
  <c r="P444" i="4" s="1"/>
  <c r="M28" i="4"/>
  <c r="P28" i="4" s="1"/>
  <c r="O525" i="1"/>
  <c r="P20" i="1"/>
  <c r="L414" i="3"/>
  <c r="O414" i="3" s="1"/>
  <c r="P345" i="3"/>
  <c r="N37" i="3"/>
  <c r="P523" i="1"/>
  <c r="P525" i="1"/>
  <c r="N37" i="2"/>
  <c r="I180" i="3"/>
  <c r="K180" i="3" s="1"/>
  <c r="K226" i="3"/>
  <c r="P14" i="3"/>
  <c r="O88" i="3"/>
  <c r="L37" i="3"/>
  <c r="N10" i="3"/>
  <c r="N8" i="3" s="1"/>
  <c r="N11" i="3"/>
  <c r="P21" i="3"/>
  <c r="O18" i="1"/>
  <c r="O20" i="2"/>
  <c r="L28" i="2"/>
  <c r="O28" i="2" s="1"/>
  <c r="P687" i="3"/>
  <c r="M685" i="3"/>
  <c r="P685" i="3" s="1"/>
  <c r="P24" i="3"/>
  <c r="P9" i="3"/>
  <c r="O21" i="3"/>
  <c r="M18" i="3"/>
  <c r="P18" i="3" s="1"/>
  <c r="P20" i="3"/>
  <c r="M37" i="3"/>
  <c r="O16" i="3"/>
  <c r="M31" i="3"/>
  <c r="P31" i="3" s="1"/>
  <c r="P33" i="3"/>
  <c r="M30" i="3"/>
  <c r="P16" i="3"/>
  <c r="M11" i="3"/>
  <c r="P13" i="3"/>
  <c r="M10" i="3"/>
  <c r="P788" i="1"/>
  <c r="P657" i="3"/>
  <c r="M655" i="3"/>
  <c r="P655" i="3" s="1"/>
  <c r="O13" i="3"/>
  <c r="L10" i="3"/>
  <c r="L11" i="3"/>
  <c r="O20" i="3"/>
  <c r="L18" i="3"/>
  <c r="O18" i="3" s="1"/>
  <c r="P632" i="1"/>
  <c r="O658" i="1"/>
  <c r="P345" i="2"/>
  <c r="O53" i="2"/>
  <c r="P33" i="2"/>
  <c r="M31" i="2"/>
  <c r="P31" i="2" s="1"/>
  <c r="M30" i="2"/>
  <c r="O165" i="1"/>
  <c r="P16" i="2"/>
  <c r="M14" i="2"/>
  <c r="P14" i="2" s="1"/>
  <c r="P11" i="2"/>
  <c r="O11" i="2"/>
  <c r="O446" i="1"/>
  <c r="P9" i="2"/>
  <c r="L18" i="2"/>
  <c r="O18" i="2" s="1"/>
  <c r="O20" i="1"/>
  <c r="L10" i="1"/>
  <c r="L8" i="1" s="1"/>
  <c r="P24" i="1"/>
  <c r="P20" i="2"/>
  <c r="M18" i="2"/>
  <c r="P18" i="2" s="1"/>
  <c r="M37" i="2"/>
  <c r="P41" i="2"/>
  <c r="M10" i="2"/>
  <c r="P13" i="2"/>
  <c r="O41" i="2"/>
  <c r="L37" i="2"/>
  <c r="O657" i="1"/>
  <c r="N655" i="1"/>
  <c r="N10" i="2"/>
  <c r="N8" i="2" s="1"/>
  <c r="O13" i="2"/>
  <c r="P446" i="1"/>
  <c r="O9" i="2"/>
  <c r="O16" i="2"/>
  <c r="L10" i="2"/>
  <c r="O419" i="2"/>
  <c r="L414" i="2"/>
  <c r="O414" i="2" s="1"/>
  <c r="O422" i="1"/>
  <c r="O526" i="1"/>
  <c r="P526" i="1"/>
  <c r="P16" i="1"/>
  <c r="P419" i="1"/>
  <c r="O149" i="1"/>
  <c r="O328" i="1"/>
  <c r="P685" i="1"/>
  <c r="O687" i="1"/>
  <c r="P345" i="1"/>
  <c r="O546" i="1"/>
  <c r="N544" i="1"/>
  <c r="P546" i="1"/>
  <c r="O444" i="1"/>
  <c r="L414" i="1"/>
  <c r="P547" i="1"/>
  <c r="N31" i="1"/>
  <c r="P33" i="1"/>
  <c r="N30" i="1"/>
  <c r="N13" i="1"/>
  <c r="P13" i="1" s="1"/>
  <c r="O33" i="1"/>
  <c r="M37" i="1"/>
  <c r="M18" i="1"/>
  <c r="P18" i="1" s="1"/>
  <c r="P688" i="1"/>
  <c r="M10" i="1"/>
  <c r="M8" i="1" s="1"/>
  <c r="P9" i="1"/>
  <c r="N37" i="1"/>
  <c r="O470" i="1"/>
  <c r="N467" i="1"/>
  <c r="P469" i="1"/>
  <c r="O629" i="1"/>
  <c r="L37" i="1"/>
  <c r="P687" i="1"/>
  <c r="P10" i="21" l="1"/>
  <c r="M8" i="21"/>
  <c r="P8" i="21" s="1"/>
  <c r="P10" i="20"/>
  <c r="M8" i="20"/>
  <c r="P8" i="20" s="1"/>
  <c r="P10" i="18"/>
  <c r="M8" i="18"/>
  <c r="P8" i="18" s="1"/>
  <c r="P10" i="17"/>
  <c r="M8" i="17"/>
  <c r="P8" i="17" s="1"/>
  <c r="P10" i="16"/>
  <c r="M8" i="16"/>
  <c r="P8" i="16" s="1"/>
  <c r="P30" i="7"/>
  <c r="O11" i="12"/>
  <c r="P37" i="15"/>
  <c r="M8" i="15"/>
  <c r="P8" i="15" s="1"/>
  <c r="O37" i="15"/>
  <c r="P11" i="15"/>
  <c r="O10" i="15"/>
  <c r="L8" i="15"/>
  <c r="O8" i="15" s="1"/>
  <c r="M414" i="15"/>
  <c r="P414" i="15" s="1"/>
  <c r="P419" i="15"/>
  <c r="P30" i="15"/>
  <c r="M28" i="15"/>
  <c r="P28" i="15" s="1"/>
  <c r="O11" i="15"/>
  <c r="O11" i="9"/>
  <c r="P37" i="12"/>
  <c r="O37" i="12"/>
  <c r="O11" i="11"/>
  <c r="P30" i="14"/>
  <c r="M28" i="14"/>
  <c r="P28" i="14" s="1"/>
  <c r="O10" i="14"/>
  <c r="P18" i="14"/>
  <c r="O8" i="14"/>
  <c r="M414" i="14"/>
  <c r="P414" i="14" s="1"/>
  <c r="P419" i="14"/>
  <c r="P10" i="14"/>
  <c r="M8" i="14"/>
  <c r="P8" i="14" s="1"/>
  <c r="M414" i="13"/>
  <c r="P414" i="13" s="1"/>
  <c r="M8" i="13"/>
  <c r="P8" i="13" s="1"/>
  <c r="P30" i="13"/>
  <c r="M28" i="13"/>
  <c r="P28" i="13" s="1"/>
  <c r="O10" i="13"/>
  <c r="L8" i="13"/>
  <c r="O8" i="13" s="1"/>
  <c r="P37" i="9"/>
  <c r="O37" i="9"/>
  <c r="P11" i="12"/>
  <c r="P8" i="12"/>
  <c r="O37" i="10"/>
  <c r="P37" i="10"/>
  <c r="M414" i="2"/>
  <c r="P414" i="2" s="1"/>
  <c r="P11" i="11"/>
  <c r="P30" i="12"/>
  <c r="M28" i="12"/>
  <c r="P28" i="12" s="1"/>
  <c r="O10" i="12"/>
  <c r="L8" i="12"/>
  <c r="O8" i="12" s="1"/>
  <c r="P10" i="12"/>
  <c r="M414" i="12"/>
  <c r="P414" i="12" s="1"/>
  <c r="P419" i="12"/>
  <c r="P37" i="11"/>
  <c r="O37" i="11"/>
  <c r="M8" i="11"/>
  <c r="P8" i="11" s="1"/>
  <c r="P30" i="11"/>
  <c r="M28" i="11"/>
  <c r="P28" i="11" s="1"/>
  <c r="M414" i="11"/>
  <c r="P414" i="11" s="1"/>
  <c r="O10" i="11"/>
  <c r="L8" i="11"/>
  <c r="O8" i="11" s="1"/>
  <c r="M414" i="10"/>
  <c r="P414" i="10" s="1"/>
  <c r="O14" i="10"/>
  <c r="P13" i="10"/>
  <c r="M10" i="10"/>
  <c r="M11" i="10"/>
  <c r="P11" i="10" s="1"/>
  <c r="O10" i="10"/>
  <c r="P30" i="10"/>
  <c r="M28" i="10"/>
  <c r="P28" i="10" s="1"/>
  <c r="L8" i="10"/>
  <c r="O8" i="10" s="1"/>
  <c r="O10" i="7"/>
  <c r="M8" i="9"/>
  <c r="P8" i="9" s="1"/>
  <c r="P30" i="9"/>
  <c r="M28" i="9"/>
  <c r="P28" i="9" s="1"/>
  <c r="M414" i="9"/>
  <c r="P414" i="9" s="1"/>
  <c r="O10" i="9"/>
  <c r="L8" i="9"/>
  <c r="O8" i="9" s="1"/>
  <c r="P13" i="7"/>
  <c r="M10" i="7"/>
  <c r="P10" i="7" s="1"/>
  <c r="P10" i="8"/>
  <c r="M8" i="8"/>
  <c r="P8" i="8" s="1"/>
  <c r="O10" i="5"/>
  <c r="O11" i="8"/>
  <c r="O10" i="8"/>
  <c r="L8" i="8"/>
  <c r="O8" i="8" s="1"/>
  <c r="M414" i="8"/>
  <c r="P414" i="8" s="1"/>
  <c r="P11" i="8"/>
  <c r="P30" i="8"/>
  <c r="M28" i="8"/>
  <c r="P28" i="8" s="1"/>
  <c r="O37" i="7"/>
  <c r="O37" i="6"/>
  <c r="P11" i="7"/>
  <c r="P37" i="6"/>
  <c r="P37" i="7"/>
  <c r="O37" i="4"/>
  <c r="P37" i="4"/>
  <c r="N8" i="7"/>
  <c r="O8" i="7" s="1"/>
  <c r="P37" i="3"/>
  <c r="O10" i="4"/>
  <c r="O11" i="6"/>
  <c r="M414" i="6"/>
  <c r="P414" i="6" s="1"/>
  <c r="O37" i="5"/>
  <c r="O10" i="6"/>
  <c r="L8" i="6"/>
  <c r="O8" i="6" s="1"/>
  <c r="P13" i="6"/>
  <c r="M10" i="6"/>
  <c r="M11" i="6"/>
  <c r="P11" i="6" s="1"/>
  <c r="P30" i="6"/>
  <c r="M28" i="6"/>
  <c r="P28" i="6" s="1"/>
  <c r="M10" i="4"/>
  <c r="P13" i="4"/>
  <c r="O786" i="1"/>
  <c r="P14" i="4"/>
  <c r="P37" i="5"/>
  <c r="L8" i="5"/>
  <c r="O8" i="5" s="1"/>
  <c r="O37" i="3"/>
  <c r="P30" i="5"/>
  <c r="M28" i="5"/>
  <c r="P28" i="5" s="1"/>
  <c r="P444" i="5"/>
  <c r="M414" i="5"/>
  <c r="P414" i="5" s="1"/>
  <c r="P13" i="5"/>
  <c r="M10" i="5"/>
  <c r="M11" i="5"/>
  <c r="P11" i="5" s="1"/>
  <c r="L8" i="4"/>
  <c r="O8" i="4" s="1"/>
  <c r="M414" i="4"/>
  <c r="P414" i="4" s="1"/>
  <c r="P10" i="3"/>
  <c r="O10" i="2"/>
  <c r="O10" i="3"/>
  <c r="L8" i="3"/>
  <c r="O8" i="3" s="1"/>
  <c r="O37" i="2"/>
  <c r="P11" i="3"/>
  <c r="M414" i="3"/>
  <c r="P414" i="3" s="1"/>
  <c r="M8" i="3"/>
  <c r="P8" i="3" s="1"/>
  <c r="P30" i="3"/>
  <c r="M28" i="3"/>
  <c r="P28" i="3" s="1"/>
  <c r="O11" i="3"/>
  <c r="P37" i="2"/>
  <c r="P30" i="2"/>
  <c r="M28" i="2"/>
  <c r="P28" i="2" s="1"/>
  <c r="P10" i="2"/>
  <c r="M8" i="2"/>
  <c r="P8" i="2" s="1"/>
  <c r="O655" i="1"/>
  <c r="P655" i="1"/>
  <c r="L8" i="2"/>
  <c r="O8" i="2" s="1"/>
  <c r="P37" i="1"/>
  <c r="O37" i="1"/>
  <c r="O31" i="1"/>
  <c r="P31" i="1"/>
  <c r="P467" i="1"/>
  <c r="N414" i="1"/>
  <c r="P414" i="1" s="1"/>
  <c r="O467" i="1"/>
  <c r="N10" i="1"/>
  <c r="P10" i="1" s="1"/>
  <c r="O13" i="1"/>
  <c r="N11" i="1"/>
  <c r="O544" i="1"/>
  <c r="P544" i="1"/>
  <c r="O30" i="1"/>
  <c r="N28" i="1"/>
  <c r="P30" i="1"/>
  <c r="P10" i="10" l="1"/>
  <c r="M8" i="10"/>
  <c r="P8" i="10" s="1"/>
  <c r="M8" i="7"/>
  <c r="P8" i="7" s="1"/>
  <c r="P10" i="6"/>
  <c r="M8" i="6"/>
  <c r="P8" i="6" s="1"/>
  <c r="P10" i="4"/>
  <c r="M8" i="4"/>
  <c r="P8" i="4" s="1"/>
  <c r="P10" i="5"/>
  <c r="M8" i="5"/>
  <c r="P8" i="5" s="1"/>
  <c r="O28" i="1"/>
  <c r="P28" i="1"/>
  <c r="O11" i="1"/>
  <c r="P11" i="1"/>
  <c r="N8" i="1"/>
  <c r="O10" i="1"/>
  <c r="O414" i="1"/>
  <c r="O8" i="1" l="1"/>
  <c r="P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E6D065C2-E264-4AAE-BA65-E9E5DA38FA43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<sst xmlns="http://schemas.openxmlformats.org/spreadsheetml/2006/main" count="34174" uniqueCount="362">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</sst>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0" fillId="2" borderId="10" xfId="0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1" fillId="2" borderId="10" xfId="0" applyFont="1" applyFill="1" applyBorder="1" applyAlignment="1"/>
    <xf numFmtId="0" fontId="5" fillId="2" borderId="13" xfId="0" applyFont="1" applyFill="1" applyBorder="1" applyAlignment="1"/>
    <xf numFmtId="0" fontId="55" fillId="2" borderId="13" xfId="0" applyFont="1" applyFill="1" applyBorder="1" applyAlignment="1"/>
    <xf numFmtId="0" fontId="6" fillId="0" borderId="10" xfId="0" applyFont="1" applyBorder="1" applyAlignment="1">
      <alignment horizontal="center"/>
    </xf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20.25" customHeight="1">
      <c r="A2" s="893" t="s">
        <v>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20.25" customHeight="1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20.25" customHeight="1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82628862.219999999</v>
      </c>
      <c r="N8" s="22">
        <f t="shared" ca="1" si="0"/>
        <v>64609241.24999997</v>
      </c>
      <c r="O8" s="22">
        <f t="shared" ref="O8:O16" ca="1" si="1">IF(L8&gt;0,N8*100/L8,0)</f>
        <v>69.31857915306955</v>
      </c>
      <c r="P8" s="22">
        <f t="shared" ref="P8:P16" ca="1" si="2">IF(M8&gt;0,N8*100/M8,0)</f>
        <v>78.192098395325061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82628862.219999999</v>
      </c>
      <c r="N10" s="30">
        <f t="shared" ca="1" si="4"/>
        <v>64609241.24999997</v>
      </c>
      <c r="O10" s="30">
        <f t="shared" ca="1" si="1"/>
        <v>69.31857915306955</v>
      </c>
      <c r="P10" s="30">
        <f t="shared" ca="1" si="2"/>
        <v>78.192098395325061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72758430.030000001</v>
      </c>
      <c r="N11" s="38">
        <f t="shared" ca="1" si="5"/>
        <v>54738809.059999973</v>
      </c>
      <c r="O11" s="38">
        <f t="shared" ca="1" si="1"/>
        <v>65.770462412215991</v>
      </c>
      <c r="P11" s="38">
        <f t="shared" ca="1" si="2"/>
        <v>75.233631398354632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72758430.030000001</v>
      </c>
      <c r="N13" s="45">
        <f t="shared" ca="1" si="7"/>
        <v>54738809.059999973</v>
      </c>
      <c r="O13" s="45">
        <f t="shared" ca="1" si="1"/>
        <v>65.770462412215991</v>
      </c>
      <c r="P13" s="45">
        <f t="shared" ca="1" si="2"/>
        <v>75.233631398354632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9870432.1900000013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9870432.1900000013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59205491.219999999</v>
      </c>
      <c r="N18" s="22">
        <f t="shared" ca="1" si="11"/>
        <v>52192613.37999998</v>
      </c>
      <c r="O18" s="22">
        <f t="shared" ref="O18:O26" ca="1" si="12">IF(L18&gt;0,N18*100/L18,0)</f>
        <v>74.871020904551827</v>
      </c>
      <c r="P18" s="22">
        <f t="shared" ref="P18:P26" ca="1" si="13">IF(M18&gt;0,N18*100/M18,0)</f>
        <v>88.155021273379759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59205491.219999999</v>
      </c>
      <c r="N20" s="30">
        <f t="shared" ca="1" si="15"/>
        <v>52192613.37999998</v>
      </c>
      <c r="O20" s="30">
        <f t="shared" ca="1" si="12"/>
        <v>74.871020904551827</v>
      </c>
      <c r="P20" s="30">
        <f t="shared" ca="1" si="13"/>
        <v>88.155021273379759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49335059.030000001</v>
      </c>
      <c r="N21" s="38">
        <f t="shared" ca="1" si="16"/>
        <v>42322181.189999983</v>
      </c>
      <c r="O21" s="38">
        <f t="shared" ca="1" si="12"/>
        <v>70.854831691364467</v>
      </c>
      <c r="P21" s="38">
        <f t="shared" ca="1" si="13"/>
        <v>85.785204319436247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49335059.030000001</v>
      </c>
      <c r="N23" s="45">
        <f t="shared" ca="1" si="18"/>
        <v>42322181.189999983</v>
      </c>
      <c r="O23" s="45">
        <f t="shared" ca="1" si="12"/>
        <v>70.854831691364467</v>
      </c>
      <c r="P23" s="45">
        <f t="shared" ca="1" si="13"/>
        <v>85.785204319436247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9870432.1900000013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9870432.1900000013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12416627.869999988</v>
      </c>
      <c r="O28" s="22">
        <f t="shared" ref="O28:O37" ca="1" si="23">IF(L28&gt;0,N28*100/L28,0)</f>
        <v>52.845243787646183</v>
      </c>
      <c r="P28" s="22">
        <f t="shared" ref="P28:P31" ca="1" si="24">IF(M28&gt;0,N28*100/M28,0)</f>
        <v>53.009568392183979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12416627.869999988</v>
      </c>
      <c r="O30" s="30">
        <f t="shared" ca="1" si="23"/>
        <v>52.845243787646183</v>
      </c>
      <c r="P30" s="30">
        <f t="shared" ca="1" si="24"/>
        <v>53.009568392183979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12416627.869999988</v>
      </c>
      <c r="O31" s="38">
        <f t="shared" ca="1" si="23"/>
        <v>52.845243787646183</v>
      </c>
      <c r="P31" s="38">
        <f t="shared" ca="1" si="24"/>
        <v>53.009568392183979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12416627.869999988</v>
      </c>
      <c r="O33" s="45">
        <f t="shared" ca="1" si="23"/>
        <v>52.845243787646183</v>
      </c>
      <c r="P33" s="45">
        <f t="shared" ref="P33:P37" ca="1" si="30">IF(M33&gt;0,N33*100/M33,0)</f>
        <v>53.009568392183979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52957891.219999999</v>
      </c>
      <c r="N37" s="59">
        <f ca="1">N41+N53+N66+N88+N119+N132+N149+N165+N181+N261+N277+N298+N315+N328+N345+N389+N402</f>
        <v>52192613.37999998</v>
      </c>
      <c r="O37" s="59">
        <f t="shared" ca="1" si="23"/>
        <v>74.871020904551827</v>
      </c>
      <c r="P37" s="59">
        <f t="shared" ca="1" si="30"/>
        <v>98.554931432558618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6623862.5700000003</v>
      </c>
      <c r="O41" s="85">
        <f t="shared" ref="O41:O45" ca="1" si="35">IF(L41&gt;0,N41*100/L41,0)</f>
        <v>79.938116308027844</v>
      </c>
      <c r="P41" s="85">
        <f t="shared" ref="P41:P49" ca="1" si="36">IF(M41&gt;0,N41*100/M41,0)</f>
        <v>77.526889441036772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6623862.5700000003</v>
      </c>
      <c r="O43" s="92">
        <f t="shared" ca="1" si="35"/>
        <v>79.938116308027844</v>
      </c>
      <c r="P43" s="92">
        <f t="shared" ca="1" si="36"/>
        <v>77.526889441036772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6623862.5700000003</v>
      </c>
      <c r="O44" s="38">
        <f t="shared" ca="1" si="35"/>
        <v>79.938116308027844</v>
      </c>
      <c r="P44" s="38">
        <f t="shared" ca="1" si="36"/>
        <v>77.526889441036772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"),6623862.57)</f>
        <v>6623862.5700000003</v>
      </c>
      <c r="O46" s="45">
        <f ca="1">IF(M46&gt;0,N46*100/M46,0)</f>
        <v>77.526889441036772</v>
      </c>
      <c r="P46" s="45">
        <f t="shared" ca="1" si="36"/>
        <v>77.526889441036772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16380042.190000001</v>
      </c>
      <c r="N53" s="116">
        <f t="shared" ca="1" si="42"/>
        <v>15731907.66</v>
      </c>
      <c r="O53" s="116">
        <f t="shared" ref="O53:O61" ca="1" si="43">IF(L53&gt;0,N53*100/L53,0)</f>
        <v>80.388288442965987</v>
      </c>
      <c r="P53" s="116">
        <f t="shared" ref="P53:P61" ca="1" si="44">IF(M53&gt;0,N53*100/M53,0)</f>
        <v>96.043144929164555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16380042.190000001</v>
      </c>
      <c r="N55" s="123">
        <f t="shared" ca="1" si="46"/>
        <v>15731907.66</v>
      </c>
      <c r="O55" s="123">
        <f t="shared" ca="1" si="43"/>
        <v>80.388288442965987</v>
      </c>
      <c r="P55" s="123">
        <f t="shared" ca="1" si="44"/>
        <v>96.043144929164555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10958850</v>
      </c>
      <c r="N56" s="38">
        <f t="shared" ca="1" si="47"/>
        <v>10310715.470000001</v>
      </c>
      <c r="O56" s="38">
        <f t="shared" ca="1" si="43"/>
        <v>73.072780470865055</v>
      </c>
      <c r="P56" s="38">
        <f t="shared" ca="1" si="44"/>
        <v>94.085743212107118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"),10958850)</f>
        <v>10958850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"),10310715.47)</f>
        <v>10310715.470000001</v>
      </c>
      <c r="O58" s="45">
        <f t="shared" ca="1" si="43"/>
        <v>73.072780470865055</v>
      </c>
      <c r="P58" s="45">
        <f t="shared" ca="1" si="44"/>
        <v>94.085743212107118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99.999999999999986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99.999999999999986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3687557.7899999898</v>
      </c>
      <c r="O66" s="155">
        <f t="shared" ref="O66:O74" ca="1" si="53">IF(L66&gt;0,N66*100/L66,0)</f>
        <v>64.007876794362005</v>
      </c>
      <c r="P66" s="155">
        <f t="shared" ref="P66:P74" ca="1" si="54">IF(M66&gt;0,N66*100/M66,0)</f>
        <v>84.967944026875713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3687557.7899999898</v>
      </c>
      <c r="O68" s="45">
        <f t="shared" ca="1" si="53"/>
        <v>64.007876794362005</v>
      </c>
      <c r="P68" s="45">
        <f t="shared" ca="1" si="54"/>
        <v>84.967944026875713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3687557.7899999898</v>
      </c>
      <c r="O69" s="38">
        <f t="shared" ca="1" si="53"/>
        <v>64.007876794362005</v>
      </c>
      <c r="P69" s="38">
        <f t="shared" ca="1" si="54"/>
        <v>84.967944026875713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"),3687557.78999999)</f>
        <v>3687557.7899999898</v>
      </c>
      <c r="O71" s="45">
        <f t="shared" ca="1" si="53"/>
        <v>64.007876794362005</v>
      </c>
      <c r="P71" s="45">
        <f t="shared" ca="1" si="54"/>
        <v>84.967944026875713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2289257.0699999998</v>
      </c>
      <c r="O88" s="155">
        <f t="shared" ref="O88:O96" ca="1" si="66">IF(L88&gt;0,N88*100/L88,0)</f>
        <v>66.846258314693998</v>
      </c>
      <c r="P88" s="155">
        <f t="shared" ref="P88:P96" ca="1" si="67">IF(M88&gt;0,N88*100/M88,0)</f>
        <v>84.848106698689605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2289257.0699999998</v>
      </c>
      <c r="O90" s="45">
        <f t="shared" ca="1" si="66"/>
        <v>66.846258314693998</v>
      </c>
      <c r="P90" s="45">
        <f t="shared" ca="1" si="67"/>
        <v>84.848106698689605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2289257.0699999998</v>
      </c>
      <c r="O91" s="38">
        <f t="shared" ca="1" si="66"/>
        <v>66.846258314693998</v>
      </c>
      <c r="P91" s="38">
        <f t="shared" ca="1" si="67"/>
        <v>84.848106698689605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"),2289257.07)</f>
        <v>2289257.0699999998</v>
      </c>
      <c r="O93" s="45">
        <f t="shared" ca="1" si="66"/>
        <v>66.846258314693998</v>
      </c>
      <c r="P93" s="45">
        <f t="shared" ca="1" si="67"/>
        <v>84.848106698689605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29</v>
      </c>
      <c r="K100" s="38">
        <f t="shared" ca="1" si="72"/>
        <v>76.315789473684205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"),14)</f>
        <v>14</v>
      </c>
      <c r="K109" s="38">
        <f t="shared" ref="K109:K116" ca="1" si="75">IF(I109&gt;0,J109*100/I109,0)</f>
        <v>66.666666666666671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"),14)</f>
        <v>14</v>
      </c>
      <c r="K110" s="38">
        <f t="shared" ca="1" si="75"/>
        <v>66.666666666666671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"),45)</f>
        <v>45</v>
      </c>
      <c r="K113" s="38">
        <f t="shared" ca="1" si="75"/>
        <v>20.930232558139537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961574.2</v>
      </c>
      <c r="O132" s="155">
        <f t="shared" ref="O132:O140" ca="1" si="88">IF(L132&gt;0,N132*100/L132,0)</f>
        <v>82.243821498064875</v>
      </c>
      <c r="P132" s="155">
        <f t="shared" ref="P132:P140" ca="1" si="89">IF(M132&gt;0,N132*100/M132,0)</f>
        <v>92.241757398436377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961574.2</v>
      </c>
      <c r="O134" s="45">
        <f t="shared" ca="1" si="88"/>
        <v>82.243821498064875</v>
      </c>
      <c r="P134" s="45">
        <f t="shared" ca="1" si="89"/>
        <v>92.241757398436377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446574.2</v>
      </c>
      <c r="O135" s="38">
        <f t="shared" ca="1" si="88"/>
        <v>68.26525012420224</v>
      </c>
      <c r="P135" s="38">
        <f t="shared" ca="1" si="89"/>
        <v>84.666641387809264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"),446574.2)</f>
        <v>446574.2</v>
      </c>
      <c r="O137" s="45">
        <f t="shared" ca="1" si="88"/>
        <v>68.26525012420224</v>
      </c>
      <c r="P137" s="45">
        <f t="shared" ca="1" si="89"/>
        <v>84.666641387809264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135</v>
      </c>
      <c r="K148" s="145">
        <f ca="1">IF(I148&gt;0,J148*100/I148,0)</f>
        <v>90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72418</v>
      </c>
      <c r="O149" s="155">
        <f t="shared" ref="O149:O157" ca="1" si="97">IF(L149&gt;0,N149*100/L149,0)</f>
        <v>96.557333333333332</v>
      </c>
      <c r="P149" s="155">
        <f t="shared" ref="P149:P157" ca="1" si="98">IF(M149&gt;0,N149*100/M149,0)</f>
        <v>68.15811764705883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72418</v>
      </c>
      <c r="O151" s="45">
        <f t="shared" ca="1" si="97"/>
        <v>96.557333333333332</v>
      </c>
      <c r="P151" s="45">
        <f t="shared" ca="1" si="98"/>
        <v>68.15811764705883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72418</v>
      </c>
      <c r="O152" s="38">
        <f t="shared" ca="1" si="97"/>
        <v>96.557333333333332</v>
      </c>
      <c r="P152" s="38">
        <f t="shared" ca="1" si="98"/>
        <v>68.15811764705883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"),72418)</f>
        <v>72418</v>
      </c>
      <c r="O154" s="45">
        <f t="shared" ca="1" si="97"/>
        <v>96.557333333333332</v>
      </c>
      <c r="P154" s="45">
        <f t="shared" ca="1" si="98"/>
        <v>68.15811764705883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"),135)</f>
        <v>135</v>
      </c>
      <c r="K159" s="38">
        <f ca="1">IF(I159&gt;0,J159*100/I159,0)</f>
        <v>90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546217.56000000006</v>
      </c>
      <c r="O165" s="155">
        <f t="shared" ref="O165:O173" ca="1" si="105">IF(L165&gt;0,N165*100/L165,0)</f>
        <v>138.99726696694407</v>
      </c>
      <c r="P165" s="155">
        <f t="shared" ref="P165:P173" ca="1" si="106">IF(M165&gt;0,N165*100/M165,0)</f>
        <v>99.371906780431914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546217.56000000006</v>
      </c>
      <c r="O167" s="45">
        <f t="shared" ca="1" si="105"/>
        <v>138.99726696694407</v>
      </c>
      <c r="P167" s="45">
        <f t="shared" ca="1" si="106"/>
        <v>99.371906780431914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546217.56000000006</v>
      </c>
      <c r="O168" s="38">
        <f t="shared" ca="1" si="105"/>
        <v>138.99726696694407</v>
      </c>
      <c r="P168" s="38">
        <f t="shared" ca="1" si="106"/>
        <v>99.371906780431914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"),546217.56)</f>
        <v>546217.56000000006</v>
      </c>
      <c r="O170" s="45">
        <f t="shared" ca="1" si="105"/>
        <v>138.99726696694407</v>
      </c>
      <c r="P170" s="45">
        <f t="shared" ca="1" si="106"/>
        <v>99.371906780431914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3568538.25</v>
      </c>
      <c r="O181" s="155">
        <f t="shared" ref="O181:O189" ca="1" si="114">IF(L181&gt;0,N181*100/L181,0)</f>
        <v>74.194611930058002</v>
      </c>
      <c r="P181" s="155">
        <f t="shared" ref="P181:P189" ca="1" si="115">IF(M181&gt;0,N181*100/M181,0)</f>
        <v>87.754752870411579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3568538.25</v>
      </c>
      <c r="O183" s="45">
        <f t="shared" ca="1" si="114"/>
        <v>74.194611930058002</v>
      </c>
      <c r="P183" s="45">
        <f t="shared" ca="1" si="115"/>
        <v>87.754752870411579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3568538.25</v>
      </c>
      <c r="O184" s="38">
        <f t="shared" ca="1" si="114"/>
        <v>74.194611930058002</v>
      </c>
      <c r="P184" s="38">
        <f t="shared" ca="1" si="115"/>
        <v>87.754752870411579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"),3568538.25)</f>
        <v>3568538.25</v>
      </c>
      <c r="O186" s="45">
        <f t="shared" ca="1" si="114"/>
        <v>74.194611930058002</v>
      </c>
      <c r="P186" s="45">
        <f t="shared" ca="1" si="115"/>
        <v>87.754752870411579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49</v>
      </c>
      <c r="K190" s="273">
        <f ca="1">IF(I190&gt;0,J190*100/I190,0)</f>
        <v>58.333333333333336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"),68097)</f>
        <v>68097</v>
      </c>
      <c r="O191" s="155">
        <f ca="1">IF(L191&gt;0,N191*100/L191,0)</f>
        <v>54.045238095238098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"),49)</f>
        <v>49</v>
      </c>
      <c r="K193" s="38">
        <f ca="1">IF(I193&gt;0,J193*100/I193,0)</f>
        <v>58.333333333333336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1723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"),1716)</f>
        <v>1716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452180</v>
      </c>
      <c r="O198" s="155">
        <f ca="1">IF(L198&gt;0,N198*100/L198,0)</f>
        <v>87.462282398452615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"),29975)</f>
        <v>29975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"),104395)</f>
        <v>104395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"),28)</f>
        <v>28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231160</v>
      </c>
      <c r="O209" s="155">
        <f ca="1">IF(L209&gt;0,N209*100/L209,0)</f>
        <v>97.12605042016807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"),15420)</f>
        <v>15420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"),80000)</f>
        <v>80000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3200</v>
      </c>
      <c r="K216" s="273">
        <f t="shared" ca="1" si="123"/>
        <v>0.68056146320714594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50400</v>
      </c>
      <c r="O217" s="155">
        <f ca="1">IF(L217&gt;0,N217*100/L217,0)</f>
        <v>20.347194186515946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"),11780)</f>
        <v>11780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"),286000)</f>
        <v>286000</v>
      </c>
      <c r="K223" s="163">
        <f t="shared" ref="K223:K226" ca="1" si="125">IF(I223&gt;0,J223*100/I223,0)</f>
        <v>60.825180774138666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"),3200)</f>
        <v>3200</v>
      </c>
      <c r="K224" s="163">
        <f t="shared" ca="1" si="125"/>
        <v>0.68056146320714594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1084731.79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421086.79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426355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157500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79790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260</v>
      </c>
      <c r="K235" s="283">
        <f t="shared" ref="K235:K237" ca="1" si="131">IF(I235&gt;0,J235*100/I235,0)</f>
        <v>92.857142857142861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12</v>
      </c>
      <c r="K236" s="283">
        <f t="shared" ca="1" si="131"/>
        <v>92.307692307692307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898961.79</v>
      </c>
      <c r="O238" s="356">
        <f ca="1">IF(L238&gt;0,N238*100/L238,0)</f>
        <v>67.677617255138145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"),382576.79)</f>
        <v>382576.79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"),359095)</f>
        <v>359095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"),97500)</f>
        <v>97500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"),59790)</f>
        <v>59790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"),230)</f>
        <v>230</v>
      </c>
      <c r="K246" s="45">
        <f t="shared" ref="K246:K248" ca="1" si="134">IF(I246&gt;0,J246*100/I246,0)</f>
        <v>92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"),10)</f>
        <v>10</v>
      </c>
      <c r="K247" s="45">
        <f t="shared" ca="1" si="134"/>
        <v>90.909090909090907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185770</v>
      </c>
      <c r="O249" s="356">
        <f ca="1">IF(L249&gt;0,N249*100/L249,0)</f>
        <v>96.704841228526803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"),38510)</f>
        <v>38510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396</v>
      </c>
      <c r="K260" s="254">
        <f ca="1">IF(I260&gt;0,J260*100/I260,0)</f>
        <v>90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575756.34</v>
      </c>
      <c r="O261" s="155">
        <f t="shared" ref="O261:O269" ca="1" si="139">IF(L261&gt;0,N261*100/L261,0)</f>
        <v>69.368233734939764</v>
      </c>
      <c r="P261" s="155">
        <f t="shared" ref="P261:P269" ca="1" si="140">IF(M261&gt;0,N261*100/M261,0)</f>
        <v>83.564055152394772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575756.34</v>
      </c>
      <c r="O263" s="45">
        <f t="shared" ca="1" si="139"/>
        <v>69.368233734939764</v>
      </c>
      <c r="P263" s="45">
        <f t="shared" ca="1" si="140"/>
        <v>83.564055152394772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575756.34</v>
      </c>
      <c r="O264" s="38">
        <f t="shared" ca="1" si="139"/>
        <v>69.368233734939764</v>
      </c>
      <c r="P264" s="38">
        <f t="shared" ca="1" si="140"/>
        <v>83.564055152394772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"),575756.34)</f>
        <v>575756.34</v>
      </c>
      <c r="O266" s="45">
        <f t="shared" ca="1" si="139"/>
        <v>69.368233734939764</v>
      </c>
      <c r="P266" s="45">
        <f t="shared" ca="1" si="140"/>
        <v>83.564055152394772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"),396)</f>
        <v>396</v>
      </c>
      <c r="K271" s="163">
        <f ca="1">IF(I271&gt;0,J271*100/I271,0)</f>
        <v>90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663851.97</v>
      </c>
      <c r="O277" s="155">
        <f t="shared" ref="O277:O285" ca="1" si="149">IF(L277&gt;0,N277*100/L277,0)</f>
        <v>68.934390770700503</v>
      </c>
      <c r="P277" s="155">
        <f t="shared" ref="P277:P285" ca="1" si="150">IF(M277&gt;0,N277*100/M277,0)</f>
        <v>91.886440959486208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663851.97</v>
      </c>
      <c r="O279" s="45">
        <f t="shared" ca="1" si="149"/>
        <v>68.934390770700503</v>
      </c>
      <c r="P279" s="45">
        <f t="shared" ca="1" si="150"/>
        <v>91.886440959486208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663851.97</v>
      </c>
      <c r="O280" s="38">
        <f t="shared" ca="1" si="149"/>
        <v>68.934390770700503</v>
      </c>
      <c r="P280" s="38">
        <f t="shared" ca="1" si="150"/>
        <v>91.886440959486208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"),663851.97)</f>
        <v>663851.97</v>
      </c>
      <c r="O282" s="45">
        <f t="shared" ca="1" si="149"/>
        <v>68.934390770700503</v>
      </c>
      <c r="P282" s="45">
        <f t="shared" ca="1" si="150"/>
        <v>91.886440959486208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1752000</v>
      </c>
      <c r="N298" s="155">
        <f t="shared" ca="1" si="159"/>
        <v>1577094.68</v>
      </c>
      <c r="O298" s="155">
        <f t="shared" ref="O298:O306" ca="1" si="160">IF(L298&gt;0,N298*100/L298,0)</f>
        <v>71.040300900900903</v>
      </c>
      <c r="P298" s="155">
        <f t="shared" ref="P298:P306" ca="1" si="161">IF(M298&gt;0,N298*100/M298,0)</f>
        <v>90.016819634703197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1752000</v>
      </c>
      <c r="N300" s="45">
        <f t="shared" ca="1" si="163"/>
        <v>1577094.68</v>
      </c>
      <c r="O300" s="45">
        <f t="shared" ca="1" si="160"/>
        <v>71.040300900900903</v>
      </c>
      <c r="P300" s="45">
        <f t="shared" ca="1" si="161"/>
        <v>90.016819634703197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1752000</v>
      </c>
      <c r="N301" s="38">
        <f t="shared" ca="1" si="164"/>
        <v>1577094.68</v>
      </c>
      <c r="O301" s="38">
        <f t="shared" ca="1" si="160"/>
        <v>71.040300900900903</v>
      </c>
      <c r="P301" s="38">
        <f t="shared" ca="1" si="161"/>
        <v>90.016819634703197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"),1752000)</f>
        <v>1752000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"),1577094.68)</f>
        <v>1577094.68</v>
      </c>
      <c r="O303" s="45">
        <f t="shared" ca="1" si="160"/>
        <v>71.040300900900903</v>
      </c>
      <c r="P303" s="45">
        <f t="shared" ca="1" si="161"/>
        <v>90.016819634703197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"),55)</f>
        <v>55</v>
      </c>
      <c r="K311" s="38">
        <f t="shared" ca="1" si="166"/>
        <v>24.444444444444443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"),19)</f>
        <v>19</v>
      </c>
      <c r="K312" s="38">
        <f t="shared" ca="1" si="166"/>
        <v>42.222222222222221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277346.15000000002</v>
      </c>
      <c r="O315" s="155">
        <f t="shared" ref="O315:O323" ca="1" si="169">IF(L315&gt;0,N315*100/L315,0)</f>
        <v>60.423997821350774</v>
      </c>
      <c r="P315" s="155">
        <f t="shared" ref="P315:P323" ca="1" si="170">IF(M315&gt;0,N315*100/M315,0)</f>
        <v>80.741237263464342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277346.15000000002</v>
      </c>
      <c r="O317" s="45">
        <f t="shared" ca="1" si="169"/>
        <v>60.423997821350774</v>
      </c>
      <c r="P317" s="45">
        <f t="shared" ca="1" si="170"/>
        <v>80.741237263464342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277346.15000000002</v>
      </c>
      <c r="O318" s="38">
        <f t="shared" ca="1" si="169"/>
        <v>60.423997821350774</v>
      </c>
      <c r="P318" s="38">
        <f t="shared" ca="1" si="170"/>
        <v>80.741237263464342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"),277346.15)</f>
        <v>277346.15000000002</v>
      </c>
      <c r="O320" s="45">
        <f t="shared" ca="1" si="169"/>
        <v>60.423997821350774</v>
      </c>
      <c r="P320" s="45">
        <f t="shared" ca="1" si="170"/>
        <v>80.741237263464342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41488</v>
      </c>
      <c r="K327" s="445">
        <f ca="1">IF(I327&gt;0,J327*100/I327,0)</f>
        <v>142.57044673539519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5579601.4099999899</v>
      </c>
      <c r="O328" s="155">
        <f t="shared" ref="O328:O336" ca="1" si="176">IF(L328&gt;0,N328*100/L328,0)</f>
        <v>72.024596091289183</v>
      </c>
      <c r="P328" s="155">
        <f t="shared" ref="P328:P336" ca="1" si="177">IF(M328&gt;0,N328*100/M328,0)</f>
        <v>89.307916800051061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5579601.4099999899</v>
      </c>
      <c r="O330" s="45">
        <f t="shared" ca="1" si="176"/>
        <v>72.024596091289183</v>
      </c>
      <c r="P330" s="45">
        <f t="shared" ca="1" si="177"/>
        <v>89.307916800051061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3835601.4099999899</v>
      </c>
      <c r="O331" s="38">
        <f t="shared" ca="1" si="176"/>
        <v>64.62899187841191</v>
      </c>
      <c r="P331" s="38">
        <f t="shared" ca="1" si="177"/>
        <v>85.167452926547426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"),3835601.40999999)</f>
        <v>3835601.4099999899</v>
      </c>
      <c r="O333" s="45">
        <f t="shared" ca="1" si="176"/>
        <v>64.62899187841191</v>
      </c>
      <c r="P333" s="45">
        <f t="shared" ca="1" si="177"/>
        <v>85.167452926547426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"),37292)</f>
        <v>37292</v>
      </c>
      <c r="K338" s="38">
        <f ca="1">IF(I338&gt;0,J338*100/I338,0)</f>
        <v>128.15120274914091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"),72)</f>
        <v>72</v>
      </c>
      <c r="K340" s="38">
        <f ca="1">IF(I340&gt;0,J340*100/I340,0)</f>
        <v>90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"),4051)</f>
        <v>4051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"),17)</f>
        <v>17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11697259</v>
      </c>
      <c r="N345" s="155">
        <f t="shared" ca="1" si="182"/>
        <v>10010829.73</v>
      </c>
      <c r="O345" s="155">
        <f t="shared" ref="O345:O353" ca="1" si="183">IF(L345&gt;0,N345*100/L345,0)</f>
        <v>71.630410062630276</v>
      </c>
      <c r="P345" s="155">
        <f t="shared" ref="P345:P353" ca="1" si="184">IF(M345&gt;0,N345*100/M345,0)</f>
        <v>85.582697023294088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11697259</v>
      </c>
      <c r="N347" s="45">
        <f t="shared" ca="1" si="186"/>
        <v>10010829.73</v>
      </c>
      <c r="O347" s="45">
        <f t="shared" ca="1" si="183"/>
        <v>71.630410062630276</v>
      </c>
      <c r="P347" s="45">
        <f t="shared" ca="1" si="184"/>
        <v>85.582697023294088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9533819</v>
      </c>
      <c r="N348" s="38">
        <f t="shared" ca="1" si="187"/>
        <v>7847389.7300000004</v>
      </c>
      <c r="O348" s="38">
        <f t="shared" ca="1" si="183"/>
        <v>66.447160577037877</v>
      </c>
      <c r="P348" s="38">
        <f t="shared" ca="1" si="184"/>
        <v>82.31108362766274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"),9533819)</f>
        <v>9533819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"),7847389.73)</f>
        <v>7847389.7300000004</v>
      </c>
      <c r="O350" s="45">
        <f t="shared" ca="1" si="183"/>
        <v>66.447160577037877</v>
      </c>
      <c r="P350" s="45">
        <f t="shared" ca="1" si="184"/>
        <v>82.31108362766274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1362</v>
      </c>
      <c r="K355" s="465">
        <f ca="1">IF(I355&gt;0,J355*100/I355,0)</f>
        <v>40.117820324005891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"),2886)</f>
        <v>2886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"),30475.77)</f>
        <v>30475.77</v>
      </c>
      <c r="K359" s="38">
        <f t="shared" ca="1" si="189"/>
        <v>77.722501338909993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"),2073)</f>
        <v>2073</v>
      </c>
      <c r="K360" s="38">
        <f t="shared" ca="1" si="189"/>
        <v>61.060382916053022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"),22870.12)</f>
        <v>22870.12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"),1362)</f>
        <v>1362</v>
      </c>
      <c r="K362" s="38">
        <f t="shared" ca="1" si="189"/>
        <v>40.117820324005891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"),14589.7399999999)</f>
        <v>14589.7399999999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3611</v>
      </c>
      <c r="K364" s="479">
        <f t="shared" ca="1" si="189"/>
        <v>69.110047846889955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656</v>
      </c>
      <c r="K365" s="491">
        <f t="shared" ca="1" si="189"/>
        <v>52.988691437802906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"),1167)</f>
        <v>1167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"),14642.2299999999)</f>
        <v>14642.2299999999</v>
      </c>
      <c r="K369" s="38">
        <f t="shared" ca="1" si="191"/>
        <v>95.308403306645189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"),958)</f>
        <v>958</v>
      </c>
      <c r="K370" s="38">
        <f t="shared" ca="1" si="191"/>
        <v>77.382875605815826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"),12070.6599999999)</f>
        <v>12070.6599999999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"),656)</f>
        <v>656</v>
      </c>
      <c r="K372" s="38">
        <f t="shared" ca="1" si="191"/>
        <v>52.988691437802906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"),8113.49)</f>
        <v>8113.49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2955</v>
      </c>
      <c r="K374" s="491">
        <f t="shared" ca="1" si="191"/>
        <v>74.115876598946571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"),1719)</f>
        <v>1719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"),15833.5399999999)</f>
        <v>15833.539999999901</v>
      </c>
      <c r="K378" s="497">
        <f t="shared" ca="1" si="192"/>
        <v>66.393575981213942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"),3290)</f>
        <v>3290</v>
      </c>
      <c r="K379" s="497">
        <f t="shared" ca="1" si="192"/>
        <v>82.518184098319537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"),44559.4399999999)</f>
        <v>44559.4399999999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"),2955)</f>
        <v>2955</v>
      </c>
      <c r="K381" s="497">
        <f t="shared" ca="1" si="192"/>
        <v>74.115876598946571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"),41628.9)</f>
        <v>41628.9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"),105)</f>
        <v>105</v>
      </c>
      <c r="K385" s="502">
        <f ca="1">IF(I385&gt;0,J385*100/I385,0)</f>
        <v>34.768211920529801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12416627.869999988</v>
      </c>
      <c r="O414" s="549">
        <f ca="1">IF(L414&gt;0,N414*100/L414,0)</f>
        <v>52.845243787646183</v>
      </c>
      <c r="P414" s="549">
        <f ca="1">IF(M414&gt;0,N414*100/M414,0)</f>
        <v>53.009568392183979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87" t="s">
        <v>17</v>
      </c>
      <c r="E419" s="882"/>
      <c r="F419" s="882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1872490.06</v>
      </c>
      <c r="O419" s="155">
        <f t="shared" ref="O419:O424" ca="1" si="216">IF(L419&gt;0,N419*100/L419,0)</f>
        <v>82.591515413489063</v>
      </c>
      <c r="P419" s="155">
        <f t="shared" ref="P419:P424" ca="1" si="217">IF(M419&gt;0,N419*100/M419,0)</f>
        <v>83.426825041101011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1872490.06</v>
      </c>
      <c r="O421" s="45">
        <f t="shared" ca="1" si="216"/>
        <v>82.591515413489063</v>
      </c>
      <c r="P421" s="45">
        <f t="shared" ca="1" si="217"/>
        <v>83.426825041101011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1872490.06</v>
      </c>
      <c r="O422" s="38">
        <f t="shared" ca="1" si="216"/>
        <v>82.591515413489063</v>
      </c>
      <c r="P422" s="38">
        <f t="shared" ca="1" si="217"/>
        <v>83.426825041101011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1872490.06</v>
      </c>
      <c r="O424" s="45">
        <f t="shared" ca="1" si="216"/>
        <v>82.591515413489063</v>
      </c>
      <c r="P424" s="45">
        <f t="shared" ca="1" si="217"/>
        <v>83.426825041101011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"),1531194)</f>
        <v>1531194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"),331396.06)</f>
        <v>331396.06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79" t="s">
        <v>17</v>
      </c>
      <c r="E444" s="880"/>
      <c r="F444" s="880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1496471</v>
      </c>
      <c r="O444" s="195">
        <f t="shared" ref="O444:O449" ca="1" si="230">IF(L444&gt;0,N444*100/L444,0)</f>
        <v>68.310299557766115</v>
      </c>
      <c r="P444" s="195">
        <f t="shared" ref="P444:P449" ca="1" si="231">IF(M444&gt;0,N444*100/M444,0)</f>
        <v>68.627829548372901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1496471</v>
      </c>
      <c r="O446" s="45">
        <f t="shared" ca="1" si="230"/>
        <v>68.310299557766115</v>
      </c>
      <c r="P446" s="45">
        <f t="shared" ca="1" si="231"/>
        <v>68.627829548372901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1496471</v>
      </c>
      <c r="O447" s="38">
        <f t="shared" ca="1" si="230"/>
        <v>68.310299557766115</v>
      </c>
      <c r="P447" s="38">
        <f t="shared" ca="1" si="231"/>
        <v>68.627829548372901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1496471</v>
      </c>
      <c r="O449" s="45">
        <f t="shared" ca="1" si="230"/>
        <v>68.310299557766115</v>
      </c>
      <c r="P449" s="45">
        <f t="shared" ca="1" si="231"/>
        <v>68.627829548372901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"),535520)</f>
        <v>535520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"),497568)</f>
        <v>497568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"),323713)</f>
        <v>323713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"),139670)</f>
        <v>139670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3500</v>
      </c>
      <c r="K466" s="566">
        <f t="shared" ca="1" si="238"/>
        <v>43.209876543209873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79" t="s">
        <v>17</v>
      </c>
      <c r="E467" s="880"/>
      <c r="F467" s="880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3457387.43</v>
      </c>
      <c r="O467" s="195">
        <f t="shared" ref="O467:O472" ca="1" si="240">IF(L467&gt;0,N467*100/L467,0)</f>
        <v>49.142168409262766</v>
      </c>
      <c r="P467" s="195">
        <f t="shared" ref="P467:P472" ca="1" si="241">IF(M467&gt;0,N467*100/M467,0)</f>
        <v>49.142168409262766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3457387.43</v>
      </c>
      <c r="O469" s="45">
        <f t="shared" ca="1" si="240"/>
        <v>49.142168409262766</v>
      </c>
      <c r="P469" s="45">
        <f t="shared" ca="1" si="241"/>
        <v>49.142168409262766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3457387.43</v>
      </c>
      <c r="O470" s="38">
        <f t="shared" ca="1" si="240"/>
        <v>49.142168409262766</v>
      </c>
      <c r="P470" s="38">
        <f t="shared" ca="1" si="241"/>
        <v>49.142168409262766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3457387.43</v>
      </c>
      <c r="O472" s="45">
        <f t="shared" ca="1" si="240"/>
        <v>49.142168409262766</v>
      </c>
      <c r="P472" s="45">
        <f t="shared" ca="1" si="241"/>
        <v>49.142168409262766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"),1032696)</f>
        <v>1032696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"),1929685)</f>
        <v>1929685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"),264033.35)</f>
        <v>264033.34999999998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"),230973.08)</f>
        <v>230973.08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"),425)</f>
        <v>425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"),3150)</f>
        <v>3150</v>
      </c>
      <c r="K495" s="38">
        <f ca="1">IF(I495&gt;0,J495*100/I495,0)</f>
        <v>43.209876543209873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"),2196)</f>
        <v>2196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"),350)</f>
        <v>350</v>
      </c>
      <c r="K498" s="38">
        <f ca="1">IF(I498&gt;0,J498*100/I498,0)</f>
        <v>43.209876543209873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"),244)</f>
        <v>244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84" t="s">
        <v>17</v>
      </c>
      <c r="E502" s="880"/>
      <c r="F502" s="880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79" t="s">
        <v>17</v>
      </c>
      <c r="E523" s="880"/>
      <c r="F523" s="880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958338</v>
      </c>
      <c r="O523" s="195">
        <f t="shared" ref="O523:O528" ca="1" si="262">IF(L523&gt;0,N523*100/L523,0)</f>
        <v>74.731202919571416</v>
      </c>
      <c r="P523" s="195">
        <f t="shared" ref="P523:P528" ca="1" si="263">IF(M523&gt;0,N523*100/M523,0)</f>
        <v>74.731202919571416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958338</v>
      </c>
      <c r="O525" s="45">
        <f t="shared" ca="1" si="262"/>
        <v>74.731202919571416</v>
      </c>
      <c r="P525" s="45">
        <f t="shared" ca="1" si="263"/>
        <v>74.731202919571416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958338</v>
      </c>
      <c r="O526" s="38">
        <f t="shared" ca="1" si="262"/>
        <v>74.731202919571416</v>
      </c>
      <c r="P526" s="38">
        <f t="shared" ca="1" si="263"/>
        <v>74.731202919571416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958338</v>
      </c>
      <c r="O528" s="45">
        <f t="shared" ca="1" si="262"/>
        <v>74.731202919571416</v>
      </c>
      <c r="P528" s="45">
        <f t="shared" ca="1" si="263"/>
        <v>74.731202919571416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"),399248)</f>
        <v>399248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"),500000)</f>
        <v>500000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"),59090)</f>
        <v>59090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"),100)</f>
        <v>100</v>
      </c>
      <c r="K542" s="38">
        <f t="shared" ca="1" si="270"/>
        <v>66.666666666666671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29794.85</v>
      </c>
      <c r="K543" s="683">
        <f t="shared" ca="1" si="270"/>
        <v>11.278964124423178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81" t="s">
        <v>17</v>
      </c>
      <c r="E544" s="882"/>
      <c r="F544" s="882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2990083.21999999</v>
      </c>
      <c r="O544" s="155">
        <f t="shared" ref="O544:O549" ca="1" si="273">IF(L544&gt;0,N544*100/L544,0)</f>
        <v>49.39395339025522</v>
      </c>
      <c r="P544" s="155">
        <f t="shared" ref="P544:P549" ca="1" si="274">IF(M544&gt;0,N544*100/M544,0)</f>
        <v>49.722504926797534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2990083.21999999</v>
      </c>
      <c r="O546" s="45">
        <f t="shared" ca="1" si="273"/>
        <v>49.39395339025522</v>
      </c>
      <c r="P546" s="45">
        <f t="shared" ca="1" si="274"/>
        <v>49.722504926797534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2990083.21999999</v>
      </c>
      <c r="O547" s="38">
        <f t="shared" ca="1" si="273"/>
        <v>49.39395339025522</v>
      </c>
      <c r="P547" s="38">
        <f t="shared" ca="1" si="274"/>
        <v>49.722504926797534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2990083.21999999</v>
      </c>
      <c r="O549" s="45">
        <f t="shared" ca="1" si="273"/>
        <v>49.39395339025522</v>
      </c>
      <c r="P549" s="45">
        <f t="shared" ca="1" si="274"/>
        <v>49.722504926797534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"),170115)</f>
        <v>170115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"),1258738.56999999)</f>
        <v>1258738.5699999901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"),1561229.65)</f>
        <v>1561229.65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29794.85</v>
      </c>
      <c r="K559" s="672">
        <f t="shared" ref="K559:K561" ca="1" si="283">IF(I559&gt;0,J559*100/I559,0)</f>
        <v>11.278964124423178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264166.4399999989</v>
      </c>
      <c r="K568" s="411">
        <f t="shared" ref="K568:K569" ca="1" si="286">IF(I568&gt;0,J568*100/I568,0)</f>
        <v>100.00130222627654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"),228271.479999999)</f>
        <v>228271.47999999899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"),18681)</f>
        <v>18681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"),24152.3099999999)</f>
        <v>24152.309999999899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"),1992)</f>
        <v>1992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"),11742.65)</f>
        <v>11742.65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"),834)</f>
        <v>834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29794.85</v>
      </c>
      <c r="K576" s="411">
        <f t="shared" ref="K576:K577" ca="1" si="288">IF(I576&gt;0,J576*100/I576,0)</f>
        <v>11.278964124423178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2515</v>
      </c>
      <c r="K577" s="411">
        <f t="shared" ca="1" si="288"/>
        <v>11.693867113032965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"),25759)</f>
        <v>25759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"),2170)</f>
        <v>2170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1290.8499999999999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103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"),1290.85)</f>
        <v>1290.8499999999999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"),103)</f>
        <v>103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30545.977499999997</v>
      </c>
      <c r="K592" s="672">
        <f t="shared" ref="K592:K594" ca="1" si="291">IF(I592&gt;0,J592*100/I592,0)</f>
        <v>37.682704999938309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30545.977499999997</v>
      </c>
      <c r="K593" s="411">
        <f t="shared" ca="1" si="291"/>
        <v>37.682704999938309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1893</v>
      </c>
      <c r="K594" s="411">
        <f t="shared" ca="1" si="291"/>
        <v>35.336942318461823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27442.85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1648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"),20003.35)</f>
        <v>20003.349999999999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"),1296)</f>
        <v>1296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"),7439.5)</f>
        <v>7439.5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"),352)</f>
        <v>352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3072.1275000000001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239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"),3072.1275)</f>
        <v>3072.1275000000001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"),239)</f>
        <v>239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"),31)</f>
        <v>31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"),6)</f>
        <v>6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120</v>
      </c>
      <c r="K628" s="737">
        <f ca="1">IF(I628&gt;0,J628*100/I628,0)</f>
        <v>8.1911262798634805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79" t="s">
        <v>17</v>
      </c>
      <c r="E629" s="880"/>
      <c r="F629" s="880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1412776.51</v>
      </c>
      <c r="O629" s="195">
        <f t="shared" ref="O629:O634" ca="1" si="301">IF(L629&gt;0,N629*100/L629,0)</f>
        <v>37.107726877546142</v>
      </c>
      <c r="P629" s="195">
        <f t="shared" ref="P629:P634" ca="1" si="302">IF(M629&gt;0,N629*100/M629,0)</f>
        <v>37.107726877546142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1412776.51</v>
      </c>
      <c r="O631" s="45">
        <f t="shared" ca="1" si="301"/>
        <v>37.107726877546142</v>
      </c>
      <c r="P631" s="45">
        <f t="shared" ca="1" si="302"/>
        <v>37.107726877546142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1412776.51</v>
      </c>
      <c r="O632" s="38">
        <f t="shared" ca="1" si="301"/>
        <v>37.107726877546142</v>
      </c>
      <c r="P632" s="38">
        <f t="shared" ca="1" si="302"/>
        <v>37.107726877546142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1412776.51</v>
      </c>
      <c r="O634" s="45">
        <f t="shared" ca="1" si="301"/>
        <v>37.107726877546142</v>
      </c>
      <c r="P634" s="45">
        <f t="shared" ca="1" si="302"/>
        <v>37.107726877546142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"),648967.31)</f>
        <v>648967.31000000006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"),727504.2)</f>
        <v>727504.2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"),533)</f>
        <v>533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"),442.98)</f>
        <v>442.98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"),353)</f>
        <v>353</v>
      </c>
      <c r="K647" s="163">
        <f t="shared" ca="1" si="309"/>
        <v>24.095563139931741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"),301.32)</f>
        <v>301.32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"),133)</f>
        <v>133</v>
      </c>
      <c r="K649" s="163">
        <f t="shared" ca="1" si="309"/>
        <v>9.0784982935153575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"),119.289999999999)</f>
        <v>119.289999999999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"),120)</f>
        <v>120</v>
      </c>
      <c r="K651" s="163">
        <f t="shared" ca="1" si="309"/>
        <v>8.1911262798634805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"),98.9175)</f>
        <v>98.917500000000004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79" t="s">
        <v>17</v>
      </c>
      <c r="E655" s="880"/>
      <c r="F655" s="880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56310.2</v>
      </c>
      <c r="O655" s="195">
        <f t="shared" ref="O655:O660" ca="1" si="312">IF(L655&gt;0,N655*100/L655,0)</f>
        <v>32.795690157251016</v>
      </c>
      <c r="P655" s="195">
        <f t="shared" ref="P655:P660" ca="1" si="313">IF(M655&gt;0,N655*100/M655,0)</f>
        <v>32.795690157251016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56310.2</v>
      </c>
      <c r="O657" s="45">
        <f t="shared" ca="1" si="312"/>
        <v>32.795690157251016</v>
      </c>
      <c r="P657" s="45">
        <f t="shared" ca="1" si="313"/>
        <v>32.795690157251016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56310.2</v>
      </c>
      <c r="O658" s="38">
        <f t="shared" ca="1" si="312"/>
        <v>32.795690157251016</v>
      </c>
      <c r="P658" s="38">
        <f t="shared" ca="1" si="313"/>
        <v>32.795690157251016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56310.2</v>
      </c>
      <c r="O660" s="45">
        <f t="shared" ca="1" si="312"/>
        <v>32.795690157251016</v>
      </c>
      <c r="P660" s="45">
        <f t="shared" ca="1" si="313"/>
        <v>32.795690157251016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"),1980)</f>
        <v>1980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"),1500)</f>
        <v>1500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"),52830.2)</f>
        <v>52830.2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79" t="s">
        <v>17</v>
      </c>
      <c r="E685" s="880"/>
      <c r="F685" s="880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47838.12</v>
      </c>
      <c r="O685" s="195">
        <f t="shared" ref="O685:O688" ca="1" si="322">IF(L685&gt;0,N685*100/L685,0)</f>
        <v>13.55917349281483</v>
      </c>
      <c r="P685" s="195">
        <f t="shared" ref="P685:P688" ca="1" si="323">IF(M685&gt;0,N685*100/M685,0)</f>
        <v>13.55917349281483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47838.12</v>
      </c>
      <c r="O687" s="45">
        <f t="shared" ca="1" si="322"/>
        <v>13.55917349281483</v>
      </c>
      <c r="P687" s="45">
        <f t="shared" ca="1" si="323"/>
        <v>13.55917349281483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47838.12</v>
      </c>
      <c r="O688" s="38">
        <f t="shared" ca="1" si="322"/>
        <v>13.55917349281483</v>
      </c>
      <c r="P688" s="38">
        <f t="shared" ca="1" si="323"/>
        <v>13.55917349281483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47838.12</v>
      </c>
      <c r="O690" s="45">
        <f ca="1">IF(L690&gt;0,N690*100/L690,0)</f>
        <v>13.55917349281483</v>
      </c>
      <c r="P690" s="45">
        <f ca="1">IF(M690&gt;0,N690*100/M690,0)</f>
        <v>13.55917349281483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"),47838.12)</f>
        <v>47838.12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"),13)</f>
        <v>13</v>
      </c>
      <c r="K700" s="38">
        <f t="shared" ca="1" si="330"/>
        <v>9.420289855072463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642.53199999999902</v>
      </c>
      <c r="K701" s="195">
        <f t="shared" ca="1" si="330"/>
        <v>34.901249321021133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"),70)</f>
        <v>70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"),75)</f>
        <v>75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"),597.531999999999)</f>
        <v>597.53199999999902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463</v>
      </c>
      <c r="K708" s="195">
        <f ca="1">IF(I708&gt;0,J708*100/I708,0)</f>
        <v>20.47766475011057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"),27)</f>
        <v>27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"),448)</f>
        <v>448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"),41)</f>
        <v>41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"),43)</f>
        <v>43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"),412)</f>
        <v>412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76</v>
      </c>
      <c r="K721" s="195">
        <f t="shared" ca="1" si="331"/>
        <v>31.404958677685951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874.27</v>
      </c>
      <c r="K722" s="195">
        <f t="shared" ca="1" si="331"/>
        <v>35.524989841527834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"),61)</f>
        <v>61</v>
      </c>
      <c r="K723" s="38">
        <f t="shared" ca="1" si="331"/>
        <v>33.701657458563538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"),72)</f>
        <v>72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"),809.89)</f>
        <v>809.89</v>
      </c>
      <c r="K725" s="38">
        <f t="shared" ref="K725:K726" ca="1" si="332">IF(I725&gt;0,J725*100/I725,0)</f>
        <v>42.670706006322447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84" t="s">
        <v>17</v>
      </c>
      <c r="E737" s="880"/>
      <c r="F737" s="880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84" t="s">
        <v>17</v>
      </c>
      <c r="E754" s="880"/>
      <c r="F754" s="880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84" t="s">
        <v>17</v>
      </c>
      <c r="E770" s="880"/>
      <c r="F770" s="880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79" t="s">
        <v>17</v>
      </c>
      <c r="E786" s="880"/>
      <c r="F786" s="880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124933.33</v>
      </c>
      <c r="O786" s="195">
        <f t="shared" ref="O786:O791" ca="1" si="363">IF(L786&gt;0,N786*100/L786,0)</f>
        <v>37.271279832935562</v>
      </c>
      <c r="P786" s="195">
        <f t="shared" ref="P786:P791" ca="1" si="364">IF(M786&gt;0,N786*100/M786,0)</f>
        <v>37.271279832935562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124933.33</v>
      </c>
      <c r="O788" s="45">
        <f t="shared" ca="1" si="363"/>
        <v>37.271279832935562</v>
      </c>
      <c r="P788" s="45">
        <f t="shared" ca="1" si="364"/>
        <v>37.271279832935562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124933.33</v>
      </c>
      <c r="O789" s="38">
        <f t="shared" ca="1" si="363"/>
        <v>37.271279832935562</v>
      </c>
      <c r="P789" s="38">
        <f t="shared" ca="1" si="364"/>
        <v>37.271279832935562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124933.33</v>
      </c>
      <c r="O791" s="45">
        <f t="shared" ca="1" si="363"/>
        <v>37.271279832935562</v>
      </c>
      <c r="P791" s="45">
        <f t="shared" ca="1" si="364"/>
        <v>37.271279832935562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"),90133.33)</f>
        <v>90133.33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84" t="s">
        <v>17</v>
      </c>
      <c r="E805" s="880"/>
      <c r="F805" s="880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83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83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"),69302925.74)</f>
        <v>69302925.739999995</v>
      </c>
      <c r="K821" s="38">
        <f t="shared" ref="K821:K828" ca="1" si="381">IF(I821&gt;0,J821*100/I821,0)</f>
        <v>66.866469212838723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"),2715)</f>
        <v>2715</v>
      </c>
      <c r="K822" s="38">
        <f t="shared" ca="1" si="381"/>
        <v>68.803852002027369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"),11174529.64)</f>
        <v>11174529.640000001</v>
      </c>
      <c r="K823" s="38">
        <f t="shared" ca="1" si="381"/>
        <v>10.651797623640554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"),1109)</f>
        <v>1109</v>
      </c>
      <c r="K824" s="38">
        <f t="shared" ca="1" si="381"/>
        <v>35.808847271553113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"),13336887.08)</f>
        <v>13336887.08</v>
      </c>
      <c r="K825" s="38">
        <f t="shared" ca="1" si="381"/>
        <v>31.304718876754098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"),7516)</f>
        <v>7516</v>
      </c>
      <c r="K826" s="38">
        <f t="shared" ca="1" si="381"/>
        <v>67.529200359389037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"),73715000)</f>
        <v>73715000</v>
      </c>
      <c r="K827" s="38">
        <f t="shared" ca="1" si="381"/>
        <v>65.571072762853589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"),1938)</f>
        <v>1938</v>
      </c>
      <c r="K828" s="502">
        <f t="shared" ca="1" si="381"/>
        <v>49.527216969077436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B072B-534A-4AAE-BC8D-32C9F4237B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2617482.4</v>
      </c>
      <c r="N8" s="22">
        <f t="shared" ca="1" si="0"/>
        <v>2179870.0099999998</v>
      </c>
      <c r="O8" s="22">
        <f t="shared" ref="O8:O16" ca="1" si="1">IF(L8&gt;0,N8*100/L8,0)</f>
        <v>70.113926163703255</v>
      </c>
      <c r="P8" s="22">
        <f t="shared" ref="P8:P16" ca="1" si="2">IF(M8&gt;0,N8*100/M8,0)</f>
        <v>83.28117163271088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2617482.4</v>
      </c>
      <c r="N10" s="30">
        <f t="shared" ca="1" si="3"/>
        <v>2179870.0099999998</v>
      </c>
      <c r="O10" s="30">
        <f t="shared" ca="1" si="1"/>
        <v>70.113926163703255</v>
      </c>
      <c r="P10" s="30">
        <f t="shared" ca="1" si="2"/>
        <v>83.28117163271088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2503682.4</v>
      </c>
      <c r="N11" s="497">
        <f t="shared" ca="1" si="4"/>
        <v>2066070.01</v>
      </c>
      <c r="O11" s="497">
        <f t="shared" ca="1" si="1"/>
        <v>68.978446134533456</v>
      </c>
      <c r="P11" s="497">
        <f t="shared" ca="1" si="2"/>
        <v>82.521249899747673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2503682.4</v>
      </c>
      <c r="N13" s="93">
        <f t="shared" ca="1" si="5"/>
        <v>2066070.01</v>
      </c>
      <c r="O13" s="93">
        <f t="shared" ca="1" si="1"/>
        <v>68.978446134533456</v>
      </c>
      <c r="P13" s="93">
        <f t="shared" ca="1" si="2"/>
        <v>82.521249899747673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2327612.4</v>
      </c>
      <c r="N18" s="22">
        <f t="shared" ca="1" si="8"/>
        <v>2057324.01</v>
      </c>
      <c r="O18" s="22">
        <f t="shared" ref="O18:O26" ca="1" si="9">IF(L18&gt;0,N18*100/L18,0)</f>
        <v>72.976230947406506</v>
      </c>
      <c r="P18" s="22">
        <f t="shared" ref="P18:P26" ca="1" si="10">IF(M18&gt;0,N18*100/M18,0)</f>
        <v>88.387740587737028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2327612.4</v>
      </c>
      <c r="N20" s="30">
        <f t="shared" ca="1" si="11"/>
        <v>2057324.01</v>
      </c>
      <c r="O20" s="30">
        <f t="shared" ca="1" si="9"/>
        <v>72.976230947406506</v>
      </c>
      <c r="P20" s="30">
        <f t="shared" ca="1" si="10"/>
        <v>88.387740587737028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2213812.4</v>
      </c>
      <c r="N21" s="497">
        <f t="shared" ca="1" si="12"/>
        <v>1943524.01</v>
      </c>
      <c r="O21" s="497">
        <f t="shared" ca="1" si="9"/>
        <v>71.839489977341358</v>
      </c>
      <c r="P21" s="497">
        <f t="shared" ca="1" si="10"/>
        <v>87.790817776610169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2213812.4</v>
      </c>
      <c r="N23" s="93">
        <f t="shared" ca="1" si="13"/>
        <v>1943524.01</v>
      </c>
      <c r="O23" s="93">
        <f t="shared" ca="1" si="9"/>
        <v>71.839489977341358</v>
      </c>
      <c r="P23" s="93">
        <f t="shared" ca="1" si="10"/>
        <v>87.790817776610169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122546</v>
      </c>
      <c r="O28" s="22">
        <f t="shared" ref="O28:O37" ca="1" si="17">IF(L28&gt;0,N28*100/L28,0)</f>
        <v>42.27619277607203</v>
      </c>
      <c r="P28" s="22">
        <f t="shared" ref="P28:P37" ca="1" si="18">IF(M28&gt;0,N28*100/M28,0)</f>
        <v>42.27619277607203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122546</v>
      </c>
      <c r="O30" s="30">
        <f t="shared" ca="1" si="17"/>
        <v>42.27619277607203</v>
      </c>
      <c r="P30" s="30">
        <f t="shared" ca="1" si="18"/>
        <v>42.27619277607203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122546</v>
      </c>
      <c r="O31" s="497">
        <f t="shared" ca="1" si="17"/>
        <v>42.27619277607203</v>
      </c>
      <c r="P31" s="497">
        <f t="shared" ca="1" si="18"/>
        <v>42.27619277607203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122546</v>
      </c>
      <c r="O33" s="93">
        <f t="shared" ca="1" si="17"/>
        <v>42.27619277607203</v>
      </c>
      <c r="P33" s="93">
        <f t="shared" ca="1" si="18"/>
        <v>42.27619277607203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2327612.4</v>
      </c>
      <c r="N37" s="59">
        <f t="shared" ca="1" si="24"/>
        <v>2057324.01</v>
      </c>
      <c r="O37" s="59">
        <f t="shared" ca="1" si="17"/>
        <v>72.976230947406506</v>
      </c>
      <c r="P37" s="59">
        <f t="shared" ca="1" si="18"/>
        <v>88.387740587737028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469367.4</v>
      </c>
      <c r="N41" s="85">
        <f t="shared" ca="1" si="25"/>
        <v>434529.34</v>
      </c>
      <c r="O41" s="85">
        <f t="shared" ref="O41:O49" ca="1" si="26">IF(L41&gt;0,N41*100/L41,0)</f>
        <v>94.916850152905198</v>
      </c>
      <c r="P41" s="85">
        <f t="shared" ref="P41:P49" ca="1" si="27">IF(M41&gt;0,N41*100/M41,0)</f>
        <v>92.577656650206208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469367.4</v>
      </c>
      <c r="N43" s="92">
        <f t="shared" ca="1" si="28"/>
        <v>434529.34</v>
      </c>
      <c r="O43" s="92">
        <f t="shared" ca="1" si="26"/>
        <v>94.916850152905198</v>
      </c>
      <c r="P43" s="92">
        <f t="shared" ca="1" si="27"/>
        <v>92.577656650206208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469367.4</v>
      </c>
      <c r="N44" s="497">
        <f t="shared" ca="1" si="29"/>
        <v>434529.34</v>
      </c>
      <c r="O44" s="497">
        <f t="shared" ca="1" si="26"/>
        <v>94.916850152905198</v>
      </c>
      <c r="P44" s="497">
        <f t="shared" ca="1" si="27"/>
        <v>92.577656650206208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IFERROR(__xludf.DUMMYFUNCTION("IMPORTRANGE(""https://docs.google.com/spreadsheets/d/1MeEWN-I1oV_STSDYn1IFDPWt_1FKiwhDph83XaGc0o0/edit?usp=sharing"",""งบพรบ!R61"")"),469367.4)</f>
        <v>469367.4</v>
      </c>
      <c r="N46" s="93">
        <f ca="1">IFERROR(__xludf.DUMMYFUNCTION("IMPORTRANGE(""https://docs.google.com/spreadsheets/d/1MeEWN-I1oV_STSDYn1IFDPWt_1FKiwhDph83XaGc0o0/edit?usp=sharing"",""งบพรบ!T61"")"),434529.34)</f>
        <v>434529.34</v>
      </c>
      <c r="O46" s="93">
        <f t="shared" ca="1" si="26"/>
        <v>94.916850152905198</v>
      </c>
      <c r="P46" s="93">
        <f t="shared" ca="1" si="27"/>
        <v>92.577656650206208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498525</v>
      </c>
      <c r="N53" s="116">
        <f t="shared" ca="1" si="31"/>
        <v>483584.05</v>
      </c>
      <c r="O53" s="116">
        <f t="shared" ref="O53:O61" ca="1" si="32">IF(L53&gt;0,N53*100/L53,0)</f>
        <v>72.883805576488314</v>
      </c>
      <c r="P53" s="116">
        <f t="shared" ref="P53:P61" ca="1" si="33">IF(M53&gt;0,N53*100/M53,0)</f>
        <v>97.002968757835617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498525</v>
      </c>
      <c r="N55" s="123">
        <f t="shared" ca="1" si="34"/>
        <v>483584.05</v>
      </c>
      <c r="O55" s="123">
        <f t="shared" ca="1" si="32"/>
        <v>72.883805576488314</v>
      </c>
      <c r="P55" s="123">
        <f t="shared" ca="1" si="33"/>
        <v>97.002968757835617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498525</v>
      </c>
      <c r="N56" s="497">
        <f t="shared" ca="1" si="35"/>
        <v>483584.05</v>
      </c>
      <c r="O56" s="497">
        <f t="shared" ca="1" si="32"/>
        <v>72.883805576488314</v>
      </c>
      <c r="P56" s="497">
        <f t="shared" ca="1" si="33"/>
        <v>97.002968757835617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IFERROR(__xludf.DUMMYFUNCTION("IMPORTRANGE(""https://docs.google.com/spreadsheets/d/1MeEWN-I1oV_STSDYn1IFDPWt_1FKiwhDph83XaGc0o0/edit?usp=sharing"",""งบพรบ!AB61"")"),498525)</f>
        <v>498525</v>
      </c>
      <c r="N58" s="93">
        <f ca="1">IFERROR(__xludf.DUMMYFUNCTION("IMPORTRANGE(""https://docs.google.com/spreadsheets/d/1MeEWN-I1oV_STSDYn1IFDPWt_1FKiwhDph83XaGc0o0/edit?usp=sharing"",""งบพรบ!AD61"")"),483584.05)</f>
        <v>483584.05</v>
      </c>
      <c r="O58" s="93">
        <f t="shared" ca="1" si="32"/>
        <v>72.883805576488314</v>
      </c>
      <c r="P58" s="93">
        <f t="shared" ca="1" si="33"/>
        <v>97.002968757835617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21290</v>
      </c>
      <c r="O88" s="155">
        <f t="shared" ref="O88:O96" ca="1" si="50">IF(L88&gt;0,N88*100/L88,0)</f>
        <v>24.744304974430499</v>
      </c>
      <c r="P88" s="155">
        <f t="shared" ref="P88:P96" ca="1" si="51">IF(M88&gt;0,N88*100/M88,0)</f>
        <v>26.833879505923871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21290</v>
      </c>
      <c r="O90" s="93">
        <f t="shared" ca="1" si="50"/>
        <v>24.744304974430499</v>
      </c>
      <c r="P90" s="93">
        <f t="shared" ca="1" si="51"/>
        <v>26.833879505923871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21290</v>
      </c>
      <c r="O91" s="497">
        <f t="shared" ca="1" si="50"/>
        <v>24.744304974430499</v>
      </c>
      <c r="P91" s="497">
        <f t="shared" ca="1" si="51"/>
        <v>26.833879505923871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IFERROR(__xludf.DUMMYFUNCTION("IMPORTRANGE(""https://docs.google.com/spreadsheets/d/1MeEWN-I1oV_STSDYn1IFDPWt_1FKiwhDph83XaGc0o0/edit?usp=sharing"",""งบพรบ!AV61"")"),79340)</f>
        <v>79340</v>
      </c>
      <c r="N93" s="93">
        <f ca="1">IFERROR(__xludf.DUMMYFUNCTION("IMPORTRANGE(""https://docs.google.com/spreadsheets/d/1MeEWN-I1oV_STSDYn1IFDPWt_1FKiwhDph83XaGc0o0/edit?usp=sharing"",""งบพรบ!AX61"")"),21290)</f>
        <v>21290</v>
      </c>
      <c r="O93" s="93">
        <f t="shared" ca="1" si="50"/>
        <v>24.744304974430499</v>
      </c>
      <c r="P93" s="93">
        <f t="shared" ca="1" si="51"/>
        <v>26.833879505923871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711700</v>
      </c>
      <c r="N181" s="155">
        <f t="shared" ca="1" si="92"/>
        <v>643930.61</v>
      </c>
      <c r="O181" s="155">
        <f t="shared" ref="O181:O189" ca="1" si="93">IF(L181&gt;0,N181*100/L181,0)</f>
        <v>70.015288681091661</v>
      </c>
      <c r="P181" s="155">
        <f t="shared" ref="P181:P189" ca="1" si="94">IF(M181&gt;0,N181*100/M181,0)</f>
        <v>90.47781509062807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711700</v>
      </c>
      <c r="N183" s="93">
        <f t="shared" ca="1" si="95"/>
        <v>643930.61</v>
      </c>
      <c r="O183" s="93">
        <f t="shared" ca="1" si="93"/>
        <v>70.015288681091661</v>
      </c>
      <c r="P183" s="93">
        <f t="shared" ca="1" si="94"/>
        <v>90.47781509062807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711700</v>
      </c>
      <c r="N184" s="497">
        <f t="shared" ca="1" si="96"/>
        <v>643930.61</v>
      </c>
      <c r="O184" s="497">
        <f t="shared" ca="1" si="93"/>
        <v>70.015288681091661</v>
      </c>
      <c r="P184" s="497">
        <f t="shared" ca="1" si="94"/>
        <v>90.47781509062807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IFERROR(__xludf.DUMMYFUNCTION("IMPORTRANGE(""https://docs.google.com/spreadsheets/d/1MeEWN-I1oV_STSDYn1IFDPWt_1FKiwhDph83XaGc0o0/edit?usp=sharing"",""งบพรบ!CT61"")"),711700)</f>
        <v>711700</v>
      </c>
      <c r="N186" s="93">
        <f ca="1">IFERROR(__xludf.DUMMYFUNCTION("IMPORTRANGE(""https://docs.google.com/spreadsheets/d/1MeEWN-I1oV_STSDYn1IFDPWt_1FKiwhDph83XaGc0o0/edit?usp=sharing"",""งบพรบ!CV61"")"),643930.61)</f>
        <v>643930.61</v>
      </c>
      <c r="O186" s="93">
        <f t="shared" ca="1" si="93"/>
        <v>70.015288681091661</v>
      </c>
      <c r="P186" s="93">
        <f t="shared" ca="1" si="94"/>
        <v>90.47781509062807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130697.34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97797.34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130697.34</v>
      </c>
      <c r="O238" s="155">
        <f ca="1">IF(L238&gt;0,N238*100/L238,0)</f>
        <v>59.165839746491628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50">
        <v>97797.34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50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22640</v>
      </c>
      <c r="O261" s="155">
        <f t="shared" ref="O261:O269" ca="1" si="117">IF(L261&gt;0,N261*100/L261,0)</f>
        <v>84.163568773234203</v>
      </c>
      <c r="P261" s="155">
        <f t="shared" ref="P261:P269" ca="1" si="118">IF(M261&gt;0,N261*100/M261,0)</f>
        <v>94.728033472803347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22640</v>
      </c>
      <c r="O263" s="93">
        <f t="shared" ca="1" si="117"/>
        <v>84.163568773234203</v>
      </c>
      <c r="P263" s="93">
        <f t="shared" ca="1" si="118"/>
        <v>94.728033472803347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22640</v>
      </c>
      <c r="O264" s="497">
        <f t="shared" ca="1" si="117"/>
        <v>84.163568773234203</v>
      </c>
      <c r="P264" s="497">
        <f t="shared" ca="1" si="118"/>
        <v>94.728033472803347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IFERROR(__xludf.DUMMYFUNCTION("IMPORTRANGE(""https://docs.google.com/spreadsheets/d/1MeEWN-I1oV_STSDYn1IFDPWt_1FKiwhDph83XaGc0o0/edit?usp=sharing"",""งบพรบ!DD61"")"),23900)</f>
        <v>23900</v>
      </c>
      <c r="N266" s="93">
        <f ca="1">IFERROR(__xludf.DUMMYFUNCTION("IMPORTRANGE(""https://docs.google.com/spreadsheets/d/1MeEWN-I1oV_STSDYn1IFDPWt_1FKiwhDph83XaGc0o0/edit?usp=sharing"",""งบพรบ!DF61"")"),22640)</f>
        <v>22640</v>
      </c>
      <c r="O266" s="93">
        <f t="shared" ca="1" si="117"/>
        <v>84.163568773234203</v>
      </c>
      <c r="P266" s="93">
        <f t="shared" ca="1" si="118"/>
        <v>94.728033472803347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1276</v>
      </c>
      <c r="K327" s="445">
        <f ca="1">IF(I327&gt;0,J327*100/I327,0)</f>
        <v>91.142857142857139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255400</v>
      </c>
      <c r="N328" s="155">
        <f t="shared" ca="1" si="149"/>
        <v>212190.01</v>
      </c>
      <c r="O328" s="155">
        <f t="shared" ref="O328:O336" ca="1" si="150">IF(L328&gt;0,N328*100/L328,0)</f>
        <v>62.927049228944249</v>
      </c>
      <c r="P328" s="155">
        <f t="shared" ref="P328:P336" ca="1" si="151">IF(M328&gt;0,N328*100/M328,0)</f>
        <v>83.081444792482387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255400</v>
      </c>
      <c r="N330" s="93">
        <f t="shared" ca="1" si="152"/>
        <v>212190.01</v>
      </c>
      <c r="O330" s="93">
        <f t="shared" ca="1" si="150"/>
        <v>62.927049228944249</v>
      </c>
      <c r="P330" s="93">
        <f t="shared" ca="1" si="151"/>
        <v>83.081444792482387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255400</v>
      </c>
      <c r="N331" s="497">
        <f t="shared" ca="1" si="153"/>
        <v>212190.01</v>
      </c>
      <c r="O331" s="497">
        <f t="shared" ca="1" si="150"/>
        <v>62.927049228944249</v>
      </c>
      <c r="P331" s="497">
        <f t="shared" ca="1" si="151"/>
        <v>83.081444792482387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IFERROR(__xludf.DUMMYFUNCTION("IMPORTRANGE(""https://docs.google.com/spreadsheets/d/1MeEWN-I1oV_STSDYn1IFDPWt_1FKiwhDph83XaGc0o0/edit?usp=sharing"",""งบพรบ!ER61"")"),255400)</f>
        <v>255400</v>
      </c>
      <c r="N333" s="93">
        <f ca="1">IFERROR(__xludf.DUMMYFUNCTION("IMPORTRANGE(""https://docs.google.com/spreadsheets/d/1MeEWN-I1oV_STSDYn1IFDPWt_1FKiwhDph83XaGc0o0/edit?usp=sharing"",""งบพรบ!ET61"")"),212190.01)</f>
        <v>212190.01</v>
      </c>
      <c r="O333" s="93">
        <f t="shared" ca="1" si="150"/>
        <v>62.927049228944249</v>
      </c>
      <c r="P333" s="93">
        <f t="shared" ca="1" si="151"/>
        <v>83.081444792482387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IFERROR(__xludf.DUMMYFUNCTION("IMPORTRANGE(""https://docs.google.com/spreadsheets/d/1kVcqe37tkHyjCSG3S0O1AXqVkqjo8mSIZil3BcpIysc/edit?usp=sharing"",""ศูนย์!D61"")"),526)</f>
        <v>526</v>
      </c>
      <c r="K338" s="497">
        <f ca="1">IF(I338&gt;0,J338*100/I338,0)</f>
        <v>37.571428571428569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258690</v>
      </c>
      <c r="N345" s="155">
        <f t="shared" ca="1" si="155"/>
        <v>208470</v>
      </c>
      <c r="O345" s="155">
        <f t="shared" ref="O345:O353" ca="1" si="156">IF(L345&gt;0,N345*100/L345,0)</f>
        <v>67.909961561013745</v>
      </c>
      <c r="P345" s="155">
        <f t="shared" ref="P345:P353" ca="1" si="157">IF(M345&gt;0,N345*100/M345,0)</f>
        <v>80.586802736866517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258690</v>
      </c>
      <c r="N347" s="93">
        <f t="shared" ca="1" si="158"/>
        <v>208470</v>
      </c>
      <c r="O347" s="93">
        <f t="shared" ca="1" si="156"/>
        <v>67.909961561013745</v>
      </c>
      <c r="P347" s="93">
        <f t="shared" ca="1" si="157"/>
        <v>80.586802736866517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144890</v>
      </c>
      <c r="N348" s="497">
        <f t="shared" ca="1" si="159"/>
        <v>94670</v>
      </c>
      <c r="O348" s="497">
        <f t="shared" ca="1" si="156"/>
        <v>49.006108292783935</v>
      </c>
      <c r="P348" s="497">
        <f t="shared" ca="1" si="157"/>
        <v>65.339222858720404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IFERROR(__xludf.DUMMYFUNCTION("IMPORTRANGE(""https://docs.google.com/spreadsheets/d/1MeEWN-I1oV_STSDYn1IFDPWt_1FKiwhDph83XaGc0o0/edit?usp=sharing"",""งบพรบ!FB61"")"),144890)</f>
        <v>144890</v>
      </c>
      <c r="N350" s="93">
        <f ca="1">IFERROR(__xludf.DUMMYFUNCTION("IMPORTRANGE(""https://docs.google.com/spreadsheets/d/1MeEWN-I1oV_STSDYn1IFDPWt_1FKiwhDph83XaGc0o0/edit?usp=sharing"",""งบพรบ!FD61"")"),94670)</f>
        <v>94670</v>
      </c>
      <c r="O350" s="93">
        <f t="shared" ca="1" si="156"/>
        <v>49.006108292783935</v>
      </c>
      <c r="P350" s="93">
        <f t="shared" ca="1" si="157"/>
        <v>65.339222858720404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3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122546</v>
      </c>
      <c r="O414" s="549">
        <f ca="1">IF(L414&gt;0,N414*100/L414,0)</f>
        <v>42.27619277607203</v>
      </c>
      <c r="P414" s="549">
        <f ca="1">IF(M414&gt;0,N414*100/M414,0)</f>
        <v>42.27619277607203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46020</v>
      </c>
      <c r="O419" s="155">
        <f t="shared" ref="O419:O424" ca="1" si="185">IF(L419&gt;0,N419*100/L419,0)</f>
        <v>69.140625</v>
      </c>
      <c r="P419" s="155">
        <f t="shared" ref="P419:P424" ca="1" si="186">IF(M419&gt;0,N419*100/M419,0)</f>
        <v>69.140625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46020</v>
      </c>
      <c r="O421" s="93">
        <f t="shared" ca="1" si="185"/>
        <v>69.140625</v>
      </c>
      <c r="P421" s="93">
        <f t="shared" ca="1" si="186"/>
        <v>69.140625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46020</v>
      </c>
      <c r="O422" s="497">
        <f t="shared" ca="1" si="185"/>
        <v>69.140625</v>
      </c>
      <c r="P422" s="497">
        <f t="shared" ca="1" si="186"/>
        <v>69.140625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46020</v>
      </c>
      <c r="O424" s="93">
        <f t="shared" ca="1" si="185"/>
        <v>69.140625</v>
      </c>
      <c r="P424" s="93">
        <f t="shared" ca="1" si="186"/>
        <v>69.140625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9720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55280</v>
      </c>
      <c r="O444" s="195">
        <f t="shared" ref="O444:O449" ca="1" si="198">IF(L444&gt;0,N444*100/L444,0)</f>
        <v>78.233795641098212</v>
      </c>
      <c r="P444" s="195">
        <f t="shared" ref="P444:P449" ca="1" si="199">IF(M444&gt;0,N444*100/M444,0)</f>
        <v>78.233795641098212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55280</v>
      </c>
      <c r="O446" s="93">
        <f t="shared" ca="1" si="198"/>
        <v>78.233795641098212</v>
      </c>
      <c r="P446" s="93">
        <f t="shared" ca="1" si="199"/>
        <v>78.233795641098212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55280</v>
      </c>
      <c r="O447" s="497">
        <f t="shared" ca="1" si="198"/>
        <v>78.233795641098212</v>
      </c>
      <c r="P447" s="497">
        <f t="shared" ca="1" si="199"/>
        <v>78.233795641098212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55280</v>
      </c>
      <c r="O449" s="93">
        <f t="shared" ca="1" si="198"/>
        <v>78.233795641098212</v>
      </c>
      <c r="P449" s="93">
        <f t="shared" ca="1" si="199"/>
        <v>78.233795641098212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5340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7306</v>
      </c>
      <c r="O544" s="155">
        <f t="shared" ref="O544:O549" ca="1" si="237">IF(L544&gt;0,N544*100/L544,0)</f>
        <v>9.9808743169398912</v>
      </c>
      <c r="P544" s="155">
        <f t="shared" ref="P544:P549" ca="1" si="238">IF(M544&gt;0,N544*100/M544,0)</f>
        <v>9.9808743169398912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7306</v>
      </c>
      <c r="O546" s="93">
        <f t="shared" ca="1" si="237"/>
        <v>9.9808743169398912</v>
      </c>
      <c r="P546" s="93">
        <f t="shared" ca="1" si="238"/>
        <v>9.9808743169398912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7306</v>
      </c>
      <c r="O547" s="497">
        <f t="shared" ca="1" si="237"/>
        <v>9.9808743169398912</v>
      </c>
      <c r="P547" s="497">
        <f t="shared" ca="1" si="238"/>
        <v>9.9808743169398912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7306</v>
      </c>
      <c r="O549" s="93">
        <f t="shared" ca="1" si="237"/>
        <v>9.9808743169398912</v>
      </c>
      <c r="P549" s="93">
        <f t="shared" ca="1" si="238"/>
        <v>9.9808743169398912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7306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/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877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13940</v>
      </c>
      <c r="O685" s="195">
        <f t="shared" ref="O685:O688" ca="1" si="283">IF(L685&gt;0,N685*100/L685,0)</f>
        <v>17.545626179987412</v>
      </c>
      <c r="P685" s="195">
        <f t="shared" ref="P685:P688" ca="1" si="284">IF(M685&gt;0,N685*100/M685,0)</f>
        <v>17.545626179987412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13940</v>
      </c>
      <c r="O687" s="93">
        <f t="shared" ca="1" si="283"/>
        <v>17.545626179987412</v>
      </c>
      <c r="P687" s="93">
        <f t="shared" ca="1" si="284"/>
        <v>17.545626179987412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13940</v>
      </c>
      <c r="O688" s="497">
        <f t="shared" ca="1" si="283"/>
        <v>17.545626179987412</v>
      </c>
      <c r="P688" s="497">
        <f t="shared" ca="1" si="284"/>
        <v>17.545626179987412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13940</v>
      </c>
      <c r="O690" s="93">
        <f ca="1">IF(L690&gt;0,N690*100/L690,0)</f>
        <v>17.545626179987412</v>
      </c>
      <c r="P690" s="93">
        <f ca="1">IF(M690&gt;0,N690*100/M690,0)</f>
        <v>17.545626179987412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13940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IFERROR(__xludf.DUMMYFUNCTION("IMPORTRANGE(""https://docs.google.com/spreadsheets/d/1XWAQStnk-4SwqDmLtmXYiTMKHgktTP8We1SCoS47DrQ/edit?usp=sharing"",""จัดที่ดิน!BD61"")"),7)</f>
        <v>7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318.53199999999998</v>
      </c>
      <c r="K701" s="195">
        <f t="shared" ca="1" si="290"/>
        <v>106.17733333333332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42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877">
        <v>318.53199999999998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312</v>
      </c>
      <c r="K708" s="195">
        <f ca="1">IF(I708&gt;0,J708*100/I708,0)</f>
        <v>89.142857142857139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312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21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23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312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t="shared" ref="K720:K723" ca="1" si="291">IF(I720&gt;0,J720*100/I720,0)</f>
        <v>31.986324786324786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2</v>
      </c>
      <c r="K721" s="195">
        <f t="shared" ca="1" si="291"/>
        <v>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53.69</v>
      </c>
      <c r="K722" s="195">
        <f t="shared" ca="1" si="291"/>
        <v>13.422499999999999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IFERROR(__xludf.DUMMYFUNCTION("IMPORTRANGE(""https://docs.google.com/spreadsheets/d/1XWAQStnk-4SwqDmLtmXYiTMKHgktTP8We1SCoS47DrQ/edit?usp=sharing"",""จัดที่ดิน!BM61"")"),2)</f>
        <v>2</v>
      </c>
      <c r="K723" s="497">
        <f t="shared" ca="1" si="291"/>
        <v>10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IFERROR(__xludf.DUMMYFUNCTION("IMPORTRANGE(""https://docs.google.com/spreadsheets/d/1XWAQStnk-4SwqDmLtmXYiTMKHgktTP8We1SCoS47DrQ/edit?usp=sharing"",""จัดที่ดิน!BN61"")"),2)</f>
        <v>2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IFERROR(__xludf.DUMMYFUNCTION("IMPORTRANGE(""https://docs.google.com/spreadsheets/d/1XWAQStnk-4SwqDmLtmXYiTMKHgktTP8We1SCoS47DrQ/edit?usp=sharing"",""จัดที่ดิน!BO61"")"),53.69)</f>
        <v>53.69</v>
      </c>
      <c r="K725" s="497">
        <f t="shared" ref="K725:K726" ca="1" si="292">IF(I725&gt;0,J725*100/I725,0)</f>
        <v>26.844999999999999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877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878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IFERROR(__xludf.DUMMYFUNCTION("IMPORTRANGE(""https://docs.google.com/spreadsheets/d/19vJNZY_5yjcGF2XGBMNZRCAIB0Kwfpjp8YEOfu-bneM/edit?usp=sharing"",""งานกองทุน!F61"")"),985499.99)</f>
        <v>985499.99</v>
      </c>
      <c r="K821" s="497">
        <f t="shared" ref="K821:K828" ca="1" si="335">IF(I821&gt;0,J821*100/I821,0)</f>
        <v>100.56122449552269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IFERROR(__xludf.DUMMYFUNCTION("IMPORTRANGE(""https://docs.google.com/spreadsheets/d/19vJNZY_5yjcGF2XGBMNZRCAIB0Kwfpjp8YEOfu-bneM/edit?usp=sharing"",""งานกองทุน!E61"")"),33)</f>
        <v>33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IFERROR(__xludf.DUMMYFUNCTION("IMPORTRANGE(""https://docs.google.com/spreadsheets/d/19vJNZY_5yjcGF2XGBMNZRCAIB0Kwfpjp8YEOfu-bneM/edit?usp=sharing"",""งานกองทุน!K61"")"),439747.98)</f>
        <v>439747.98</v>
      </c>
      <c r="K823" s="497">
        <f t="shared" ca="1" si="335"/>
        <v>206.86148223389222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IFERROR(__xludf.DUMMYFUNCTION("IMPORTRANGE(""https://docs.google.com/spreadsheets/d/19vJNZY_5yjcGF2XGBMNZRCAIB0Kwfpjp8YEOfu-bneM/edit?usp=sharing"",""งานกองทุน!J61"")"),11)</f>
        <v>11</v>
      </c>
      <c r="K824" s="497">
        <f t="shared" ca="1" si="335"/>
        <v>137.5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IFERROR(__xludf.DUMMYFUNCTION("IMPORTRANGE(""https://docs.google.com/spreadsheets/d/19vJNZY_5yjcGF2XGBMNZRCAIB0Kwfpjp8YEOfu-bneM/edit?usp=sharing"",""งานกองทุน!P61"")"),1379020.02)</f>
        <v>1379020.02</v>
      </c>
      <c r="K825" s="497">
        <f t="shared" ca="1" si="335"/>
        <v>47.120372821364896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IFERROR(__xludf.DUMMYFUNCTION("IMPORTRANGE(""https://docs.google.com/spreadsheets/d/19vJNZY_5yjcGF2XGBMNZRCAIB0Kwfpjp8YEOfu-bneM/edit?usp=sharing"",""งานกองทุน!O61"")"),1530)</f>
        <v>1530</v>
      </c>
      <c r="K826" s="497">
        <f t="shared" ca="1" si="335"/>
        <v>79.853862212943639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IFERROR(__xludf.DUMMYFUNCTION("IMPORTRANGE(""https://docs.google.com/spreadsheets/d/19vJNZY_5yjcGF2XGBMNZRCAIB0Kwfpjp8YEOfu-bneM/edit?usp=sharing"",""งานกองทุน!U61"")"),860000)</f>
        <v>860000</v>
      </c>
      <c r="K827" s="497">
        <f t="shared" ca="1" si="335"/>
        <v>79.629629629629633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IFERROR(__xludf.DUMMYFUNCTION("IMPORTRANGE(""https://docs.google.com/spreadsheets/d/19vJNZY_5yjcGF2XGBMNZRCAIB0Kwfpjp8YEOfu-bneM/edit?usp=sharing"",""งานกองทุน!T61"")"),30)</f>
        <v>30</v>
      </c>
      <c r="K828" s="502">
        <f t="shared" ca="1" si="335"/>
        <v>71.428571428571431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A620D-94D1-4F75-9306-30FC23A2057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348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2842661</v>
      </c>
      <c r="N8" s="22">
        <f t="shared" ca="1" si="0"/>
        <v>2195960.19</v>
      </c>
      <c r="O8" s="22">
        <f t="shared" ref="O8:O16" ca="1" si="1">IF(L8&gt;0,N8*100/L8,0)</f>
        <v>68.489452401930592</v>
      </c>
      <c r="P8" s="22">
        <f t="shared" ref="P8:P16" ca="1" si="2">IF(M8&gt;0,N8*100/M8,0)</f>
        <v>77.250160676915044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2842661</v>
      </c>
      <c r="N10" s="30">
        <f t="shared" ca="1" si="3"/>
        <v>2195960.19</v>
      </c>
      <c r="O10" s="30">
        <f t="shared" ca="1" si="1"/>
        <v>68.489452401930592</v>
      </c>
      <c r="P10" s="30">
        <f t="shared" ca="1" si="2"/>
        <v>77.250160676915044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2691061</v>
      </c>
      <c r="N11" s="497">
        <f t="shared" ca="1" si="4"/>
        <v>2044360.19</v>
      </c>
      <c r="O11" s="497">
        <f t="shared" ca="1" si="1"/>
        <v>66.925620237832177</v>
      </c>
      <c r="P11" s="497">
        <f t="shared" ca="1" si="2"/>
        <v>75.968556268326878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2691061</v>
      </c>
      <c r="N13" s="93">
        <f t="shared" ca="1" si="5"/>
        <v>2044360.19</v>
      </c>
      <c r="O13" s="93">
        <f t="shared" ca="1" si="1"/>
        <v>66.925620237832177</v>
      </c>
      <c r="P13" s="93">
        <f t="shared" ca="1" si="2"/>
        <v>75.968556268326878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1720196</v>
      </c>
      <c r="N18" s="22">
        <f t="shared" ca="1" si="8"/>
        <v>1462464.13</v>
      </c>
      <c r="O18" s="22">
        <f t="shared" ref="O18:O26" ca="1" si="9">IF(L18&gt;0,N18*100/L18,0)</f>
        <v>70.182220547938627</v>
      </c>
      <c r="P18" s="22">
        <f t="shared" ref="P18:P26" ca="1" si="10">IF(M18&gt;0,N18*100/M18,0)</f>
        <v>85.017296284841962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1720196</v>
      </c>
      <c r="N20" s="30">
        <f t="shared" ca="1" si="11"/>
        <v>1462464.13</v>
      </c>
      <c r="O20" s="30">
        <f t="shared" ca="1" si="9"/>
        <v>70.182220547938627</v>
      </c>
      <c r="P20" s="30">
        <f t="shared" ca="1" si="10"/>
        <v>85.017296284841962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1568596</v>
      </c>
      <c r="N21" s="497">
        <f t="shared" ca="1" si="12"/>
        <v>1310864.1299999999</v>
      </c>
      <c r="O21" s="497">
        <f t="shared" ca="1" si="9"/>
        <v>67.842736038008283</v>
      </c>
      <c r="P21" s="497">
        <f t="shared" ca="1" si="10"/>
        <v>83.569263851240208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1568596</v>
      </c>
      <c r="N23" s="93">
        <f t="shared" ca="1" si="13"/>
        <v>1310864.1299999999</v>
      </c>
      <c r="O23" s="93">
        <f t="shared" ca="1" si="9"/>
        <v>67.842736038008283</v>
      </c>
      <c r="P23" s="93">
        <f t="shared" ca="1" si="10"/>
        <v>83.569263851240208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733496.06</v>
      </c>
      <c r="O28" s="22">
        <f t="shared" ref="O28:O37" ca="1" si="17">IF(L28&gt;0,N28*100/L28,0)</f>
        <v>65.346898121544996</v>
      </c>
      <c r="P28" s="22">
        <f t="shared" ref="P28:P37" ca="1" si="18">IF(M28&gt;0,N28*100/M28,0)</f>
        <v>65.346898121544996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733496.06</v>
      </c>
      <c r="O30" s="30">
        <f t="shared" ca="1" si="17"/>
        <v>65.346898121544996</v>
      </c>
      <c r="P30" s="30">
        <f t="shared" ca="1" si="18"/>
        <v>65.346898121544996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1122465</v>
      </c>
      <c r="N31" s="497">
        <f t="shared" si="20"/>
        <v>733496.06</v>
      </c>
      <c r="O31" s="497">
        <f t="shared" ca="1" si="17"/>
        <v>65.346898121544996</v>
      </c>
      <c r="P31" s="497">
        <f t="shared" ca="1" si="18"/>
        <v>65.346898121544996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1122465</v>
      </c>
      <c r="N33" s="93">
        <f t="shared" si="21"/>
        <v>733496.06</v>
      </c>
      <c r="O33" s="93">
        <f t="shared" ca="1" si="17"/>
        <v>65.346898121544996</v>
      </c>
      <c r="P33" s="93">
        <f t="shared" ca="1" si="18"/>
        <v>65.346898121544996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1720196</v>
      </c>
      <c r="N37" s="59">
        <f t="shared" ca="1" si="24"/>
        <v>1462464.13</v>
      </c>
      <c r="O37" s="59">
        <f t="shared" ca="1" si="17"/>
        <v>70.182220547938627</v>
      </c>
      <c r="P37" s="59">
        <f t="shared" ca="1" si="18"/>
        <v>85.017296284841962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294851</v>
      </c>
      <c r="N41" s="85">
        <f t="shared" ca="1" si="25"/>
        <v>248832</v>
      </c>
      <c r="O41" s="85">
        <f t="shared" ref="O41:O49" ca="1" si="26">IF(L41&gt;0,N41*100/L41,0)</f>
        <v>87.340119340119344</v>
      </c>
      <c r="P41" s="85">
        <f t="shared" ref="P41:P49" ca="1" si="27">IF(M41&gt;0,N41*100/M41,0)</f>
        <v>84.392455850582152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294851</v>
      </c>
      <c r="N43" s="92">
        <f t="shared" ca="1" si="28"/>
        <v>248832</v>
      </c>
      <c r="O43" s="92">
        <f t="shared" ca="1" si="26"/>
        <v>87.340119340119344</v>
      </c>
      <c r="P43" s="92">
        <f t="shared" ca="1" si="27"/>
        <v>84.392455850582152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294851</v>
      </c>
      <c r="N44" s="497">
        <f t="shared" ca="1" si="29"/>
        <v>248832</v>
      </c>
      <c r="O44" s="497">
        <f t="shared" ca="1" si="26"/>
        <v>87.340119340119344</v>
      </c>
      <c r="P44" s="497">
        <f t="shared" ca="1" si="27"/>
        <v>84.392455850582152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IFERROR(__xludf.DUMMYFUNCTION("IMPORTRANGE(""https://docs.google.com/spreadsheets/d/1MeEWN-I1oV_STSDYn1IFDPWt_1FKiwhDph83XaGc0o0/edit?usp=sharing"",""งบพรบ!R62"")"),294851)</f>
        <v>294851</v>
      </c>
      <c r="N46" s="93">
        <f ca="1">IFERROR(__xludf.DUMMYFUNCTION("IMPORTRANGE(""https://docs.google.com/spreadsheets/d/1MeEWN-I1oV_STSDYn1IFDPWt_1FKiwhDph83XaGc0o0/edit?usp=sharing"",""งบพรบ!T62"")"),248832)</f>
        <v>248832</v>
      </c>
      <c r="O46" s="93">
        <f t="shared" ca="1" si="26"/>
        <v>87.340119340119344</v>
      </c>
      <c r="P46" s="93">
        <f t="shared" ca="1" si="27"/>
        <v>84.392455850582152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433425</v>
      </c>
      <c r="N53" s="116">
        <f t="shared" ca="1" si="31"/>
        <v>430843.1</v>
      </c>
      <c r="O53" s="116">
        <f t="shared" ref="O53:O61" ca="1" si="32">IF(L53&gt;0,N53*100/L53,0)</f>
        <v>74.553227201938057</v>
      </c>
      <c r="P53" s="116">
        <f t="shared" ref="P53:P61" ca="1" si="33">IF(M53&gt;0,N53*100/M53,0)</f>
        <v>99.4043029359174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433425</v>
      </c>
      <c r="N55" s="123">
        <f t="shared" ca="1" si="34"/>
        <v>430843.1</v>
      </c>
      <c r="O55" s="123">
        <f t="shared" ca="1" si="32"/>
        <v>74.553227201938057</v>
      </c>
      <c r="P55" s="123">
        <f t="shared" ca="1" si="33"/>
        <v>99.4043029359174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433425</v>
      </c>
      <c r="N56" s="497">
        <f t="shared" ca="1" si="35"/>
        <v>430843.1</v>
      </c>
      <c r="O56" s="497">
        <f t="shared" ca="1" si="32"/>
        <v>74.553227201938057</v>
      </c>
      <c r="P56" s="497">
        <f t="shared" ca="1" si="33"/>
        <v>99.4043029359174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IFERROR(__xludf.DUMMYFUNCTION("IMPORTRANGE(""https://docs.google.com/spreadsheets/d/1MeEWN-I1oV_STSDYn1IFDPWt_1FKiwhDph83XaGc0o0/edit?usp=sharing"",""งบพรบ!AB62"")"),433425)</f>
        <v>433425</v>
      </c>
      <c r="N58" s="93">
        <f ca="1">IFERROR(__xludf.DUMMYFUNCTION("IMPORTRANGE(""https://docs.google.com/spreadsheets/d/1MeEWN-I1oV_STSDYn1IFDPWt_1FKiwhDph83XaGc0o0/edit?usp=sharing"",""งบพรบ!AD62"")"),430843.1)</f>
        <v>430843.1</v>
      </c>
      <c r="O58" s="93">
        <f t="shared" ca="1" si="32"/>
        <v>74.553227201938057</v>
      </c>
      <c r="P58" s="93">
        <f t="shared" ca="1" si="33"/>
        <v>99.4043029359174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133350</v>
      </c>
      <c r="N88" s="155">
        <f t="shared" ca="1" si="49"/>
        <v>120051.13</v>
      </c>
      <c r="O88" s="155">
        <f t="shared" ref="O88:O96" ca="1" si="50">IF(L88&gt;0,N88*100/L88,0)</f>
        <v>68.915688863375436</v>
      </c>
      <c r="P88" s="155">
        <f t="shared" ref="P88:P96" ca="1" si="51">IF(M88&gt;0,N88*100/M88,0)</f>
        <v>90.027094113235847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133350</v>
      </c>
      <c r="N90" s="93">
        <f t="shared" ca="1" si="52"/>
        <v>120051.13</v>
      </c>
      <c r="O90" s="93">
        <f t="shared" ca="1" si="50"/>
        <v>68.915688863375436</v>
      </c>
      <c r="P90" s="93">
        <f t="shared" ca="1" si="51"/>
        <v>90.027094113235847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133350</v>
      </c>
      <c r="N91" s="497">
        <f t="shared" ca="1" si="53"/>
        <v>120051.13</v>
      </c>
      <c r="O91" s="497">
        <f t="shared" ca="1" si="50"/>
        <v>68.915688863375436</v>
      </c>
      <c r="P91" s="497">
        <f t="shared" ca="1" si="51"/>
        <v>90.027094113235847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IFERROR(__xludf.DUMMYFUNCTION("IMPORTRANGE(""https://docs.google.com/spreadsheets/d/1MeEWN-I1oV_STSDYn1IFDPWt_1FKiwhDph83XaGc0o0/edit?usp=sharing"",""งบพรบ!AV62"")"),133350)</f>
        <v>133350</v>
      </c>
      <c r="N93" s="93">
        <f ca="1">IFERROR(__xludf.DUMMYFUNCTION("IMPORTRANGE(""https://docs.google.com/spreadsheets/d/1MeEWN-I1oV_STSDYn1IFDPWt_1FKiwhDph83XaGc0o0/edit?usp=sharing"",""งบพรบ!AX62"")"),120051.13)</f>
        <v>120051.13</v>
      </c>
      <c r="O93" s="93">
        <f t="shared" ca="1" si="50"/>
        <v>68.915688863375436</v>
      </c>
      <c r="P93" s="93">
        <f t="shared" ca="1" si="51"/>
        <v>90.027094113235847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13</v>
      </c>
      <c r="K148" s="145">
        <f ca="1">IF(I148&gt;0,J148*100/I148,0)</f>
        <v>65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4560</v>
      </c>
      <c r="O149" s="155">
        <f t="shared" ref="O149:O157" ca="1" si="78">IF(L149&gt;0,N149*100/L149,0)</f>
        <v>45.6</v>
      </c>
      <c r="P149" s="155">
        <f t="shared" ref="P149:P157" ca="1" si="79">IF(M149&gt;0,N149*100/M149,0)</f>
        <v>45.6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4560</v>
      </c>
      <c r="O151" s="93">
        <f t="shared" ca="1" si="78"/>
        <v>45.6</v>
      </c>
      <c r="P151" s="93">
        <f t="shared" ca="1" si="79"/>
        <v>45.6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4560</v>
      </c>
      <c r="O152" s="497">
        <f t="shared" ca="1" si="78"/>
        <v>45.6</v>
      </c>
      <c r="P152" s="497">
        <f t="shared" ca="1" si="79"/>
        <v>45.6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IFERROR(__xludf.DUMMYFUNCTION("IMPORTRANGE(""https://docs.google.com/spreadsheets/d/1MeEWN-I1oV_STSDYn1IFDPWt_1FKiwhDph83XaGc0o0/edit?usp=sharing"",""งบพรบ!CB62"")"),4560)</f>
        <v>4560</v>
      </c>
      <c r="O154" s="93">
        <f t="shared" ca="1" si="78"/>
        <v>45.6</v>
      </c>
      <c r="P154" s="93">
        <f t="shared" ca="1" si="79"/>
        <v>45.6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13</v>
      </c>
      <c r="K159" s="497">
        <f ca="1">IF(I159&gt;0,J159*100/I159,0)</f>
        <v>65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32220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32220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32220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IFERROR(__xludf.DUMMYFUNCTION("IMPORTRANGE(""https://docs.google.com/spreadsheets/d/1MeEWN-I1oV_STSDYn1IFDPWt_1FKiwhDph83XaGc0o0/edit?usp=sharing"",""งบพรบ!CJ62"")"),32220)</f>
        <v>32220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148250</v>
      </c>
      <c r="N181" s="155">
        <f t="shared" ca="1" si="92"/>
        <v>132559.34</v>
      </c>
      <c r="O181" s="155">
        <f t="shared" ref="O181:O189" ca="1" si="93">IF(L181&gt;0,N181*100/L181,0)</f>
        <v>68.683595854922274</v>
      </c>
      <c r="P181" s="155">
        <f t="shared" ref="P181:P189" ca="1" si="94">IF(M181&gt;0,N181*100/M181,0)</f>
        <v>89.416080944350753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148250</v>
      </c>
      <c r="N183" s="93">
        <f t="shared" ca="1" si="95"/>
        <v>132559.34</v>
      </c>
      <c r="O183" s="93">
        <f t="shared" ca="1" si="93"/>
        <v>68.683595854922274</v>
      </c>
      <c r="P183" s="93">
        <f t="shared" ca="1" si="94"/>
        <v>89.416080944350753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148250</v>
      </c>
      <c r="N184" s="497">
        <f t="shared" ca="1" si="96"/>
        <v>132559.34</v>
      </c>
      <c r="O184" s="497">
        <f t="shared" ca="1" si="93"/>
        <v>68.683595854922274</v>
      </c>
      <c r="P184" s="497">
        <f t="shared" ca="1" si="94"/>
        <v>89.416080944350753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IFERROR(__xludf.DUMMYFUNCTION("IMPORTRANGE(""https://docs.google.com/spreadsheets/d/1MeEWN-I1oV_STSDYn1IFDPWt_1FKiwhDph83XaGc0o0/edit?usp=sharing"",""งบพรบ!CT62"")"),148250)</f>
        <v>148250</v>
      </c>
      <c r="N186" s="93">
        <f ca="1">IFERROR(__xludf.DUMMYFUNCTION("IMPORTRANGE(""https://docs.google.com/spreadsheets/d/1MeEWN-I1oV_STSDYn1IFDPWt_1FKiwhDph83XaGc0o0/edit?usp=sharing"",""งบพรบ!CV62"")"),132559.34)</f>
        <v>132559.34</v>
      </c>
      <c r="O186" s="93">
        <f t="shared" ca="1" si="93"/>
        <v>68.683595854922274</v>
      </c>
      <c r="P186" s="93">
        <f t="shared" ca="1" si="94"/>
        <v>89.416080944350753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2190</v>
      </c>
      <c r="O191" s="155">
        <f ca="1">IF(L191&gt;0,N191*100/L191,0)</f>
        <v>36.5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1135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IFERROR(__xludf.DUMMYFUNCTION("IMPORTRANGE(""https://docs.google.com/spreadsheets/d/1MeEWN-I1oV_STSDYn1IFDPWt_1FKiwhDph83XaGc0o0/edit?usp=sharing"",""งบพรบ!DD62"")"),23900)</f>
        <v>23900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921</v>
      </c>
      <c r="K327" s="445">
        <f ca="1">IF(I327&gt;0,J327*100/I327,0)</f>
        <v>115.125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94176.67</v>
      </c>
      <c r="O328" s="155">
        <f t="shared" ref="O328:O336" ca="1" si="150">IF(L328&gt;0,N328*100/L328,0)</f>
        <v>59.230610062893085</v>
      </c>
      <c r="P328" s="155">
        <f t="shared" ref="P328:P336" ca="1" si="151">IF(M328&gt;0,N328*100/M328,0)</f>
        <v>77.352501026694043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94176.67</v>
      </c>
      <c r="O330" s="93">
        <f t="shared" ca="1" si="150"/>
        <v>59.230610062893085</v>
      </c>
      <c r="P330" s="93">
        <f t="shared" ca="1" si="151"/>
        <v>77.352501026694043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94176.67</v>
      </c>
      <c r="O331" s="497">
        <f t="shared" ca="1" si="150"/>
        <v>59.230610062893085</v>
      </c>
      <c r="P331" s="497">
        <f t="shared" ca="1" si="151"/>
        <v>77.352501026694043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IFERROR(__xludf.DUMMYFUNCTION("IMPORTRANGE(""https://docs.google.com/spreadsheets/d/1MeEWN-I1oV_STSDYn1IFDPWt_1FKiwhDph83XaGc0o0/edit?usp=sharing"",""งบพรบ!ER62"")"),121750)</f>
        <v>121750</v>
      </c>
      <c r="N333" s="93">
        <f ca="1">IFERROR(__xludf.DUMMYFUNCTION("IMPORTRANGE(""https://docs.google.com/spreadsheets/d/1MeEWN-I1oV_STSDYn1IFDPWt_1FKiwhDph83XaGc0o0/edit?usp=sharing"",""งบพรบ!ET62"")"),94176.67)</f>
        <v>94176.67</v>
      </c>
      <c r="O333" s="93">
        <f t="shared" ca="1" si="150"/>
        <v>59.230610062893085</v>
      </c>
      <c r="P333" s="93">
        <f t="shared" ca="1" si="151"/>
        <v>77.352501026694043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IFERROR(__xludf.DUMMYFUNCTION("IMPORTRANGE(""https://docs.google.com/spreadsheets/d/1kVcqe37tkHyjCSG3S0O1AXqVkqjo8mSIZil3BcpIysc/edit?usp=sharing"",""ศูนย์!D62"")"),874)</f>
        <v>874</v>
      </c>
      <c r="K338" s="497">
        <f ca="1">IF(I338&gt;0,J338*100/I338,0)</f>
        <v>109.25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522450</v>
      </c>
      <c r="N345" s="155">
        <f t="shared" ca="1" si="155"/>
        <v>399221.89</v>
      </c>
      <c r="O345" s="155">
        <f t="shared" ref="O345:O353" ca="1" si="156">IF(L345&gt;0,N345*100/L345,0)</f>
        <v>62.685973369343344</v>
      </c>
      <c r="P345" s="155">
        <f t="shared" ref="P345:P353" ca="1" si="157">IF(M345&gt;0,N345*100/M345,0)</f>
        <v>76.413415637860084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522450</v>
      </c>
      <c r="N347" s="93">
        <f t="shared" ca="1" si="158"/>
        <v>399221.89</v>
      </c>
      <c r="O347" s="93">
        <f t="shared" ca="1" si="156"/>
        <v>62.685973369343344</v>
      </c>
      <c r="P347" s="93">
        <f t="shared" ca="1" si="157"/>
        <v>76.413415637860084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370850</v>
      </c>
      <c r="N348" s="497">
        <f t="shared" ca="1" si="159"/>
        <v>247621.89</v>
      </c>
      <c r="O348" s="497">
        <f t="shared" ca="1" si="156"/>
        <v>51.028704199810413</v>
      </c>
      <c r="P348" s="497">
        <f t="shared" ca="1" si="157"/>
        <v>66.771441283537825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IFERROR(__xludf.DUMMYFUNCTION("IMPORTRANGE(""https://docs.google.com/spreadsheets/d/1MeEWN-I1oV_STSDYn1IFDPWt_1FKiwhDph83XaGc0o0/edit?usp=sharing"",""งบพรบ!FB62"")"),370850)</f>
        <v>370850</v>
      </c>
      <c r="N350" s="93">
        <f ca="1">IFERROR(__xludf.DUMMYFUNCTION("IMPORTRANGE(""https://docs.google.com/spreadsheets/d/1MeEWN-I1oV_STSDYn1IFDPWt_1FKiwhDph83XaGc0o0/edit?usp=sharing"",""งบพรบ!FD62"")"),247621.89)</f>
        <v>247621.89</v>
      </c>
      <c r="O350" s="93">
        <f t="shared" ca="1" si="156"/>
        <v>51.028704199810413</v>
      </c>
      <c r="P350" s="93">
        <f t="shared" ca="1" si="157"/>
        <v>66.771441283537825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16</v>
      </c>
      <c r="K355" s="465">
        <f ca="1">IF(I355&gt;0,J355*100/I355,0)</f>
        <v>17.777777777777779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IFERROR(__xludf.DUMMYFUNCTION("IMPORTRANGE(""https://docs.google.com/spreadsheets/d/1XWAQStnk-4SwqDmLtmXYiTMKHgktTP8We1SCoS47DrQ/edit?usp=sharing"",""จัดที่ดิน!W62"")"),74)</f>
        <v>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IFERROR(__xludf.DUMMYFUNCTION("IMPORTRANGE(""https://docs.google.com/spreadsheets/d/1XWAQStnk-4SwqDmLtmXYiTMKHgktTP8We1SCoS47DrQ/edit?usp=sharing"",""จัดที่ดิน!X62"")"),568.74)</f>
        <v>568.74</v>
      </c>
      <c r="K359" s="497">
        <f t="shared" ca="1" si="161"/>
        <v>74.834210526315786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IFERROR(__xludf.DUMMYFUNCTION("IMPORTRANGE(""https://docs.google.com/spreadsheets/d/1XWAQStnk-4SwqDmLtmXYiTMKHgktTP8We1SCoS47DrQ/edit?usp=sharing"",""จัดที่ดิน!Y62"")"),34)</f>
        <v>34</v>
      </c>
      <c r="K360" s="497">
        <f t="shared" ca="1" si="161"/>
        <v>37.777777777777779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IFERROR(__xludf.DUMMYFUNCTION("IMPORTRANGE(""https://docs.google.com/spreadsheets/d/1XWAQStnk-4SwqDmLtmXYiTMKHgktTP8We1SCoS47DrQ/edit?usp=sharing"",""จัดที่ดิน!Z62"")"),155.1)</f>
        <v>155.1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IFERROR(__xludf.DUMMYFUNCTION("IMPORTRANGE(""https://docs.google.com/spreadsheets/d/1XWAQStnk-4SwqDmLtmXYiTMKHgktTP8We1SCoS47DrQ/edit?usp=sharing"",""จัดที่ดิน!AA62"")"),16)</f>
        <v>16</v>
      </c>
      <c r="K362" s="497">
        <f t="shared" ca="1" si="161"/>
        <v>17.777777777777779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IFERROR(__xludf.DUMMYFUNCTION("IMPORTRANGE(""https://docs.google.com/spreadsheets/d/1XWAQStnk-4SwqDmLtmXYiTMKHgktTP8We1SCoS47DrQ/edit?usp=sharing"",""จัดที่ดิน!AB62"")"),98.18)</f>
        <v>98.18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128</v>
      </c>
      <c r="K364" s="479">
        <f t="shared" ca="1" si="161"/>
        <v>91.428571428571431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9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IFERROR(__xludf.DUMMYFUNCTION("IMPORTRANGE(""https://docs.google.com/spreadsheets/d/1XWAQStnk-4SwqDmLtmXYiTMKHgktTP8We1SCoS47DrQ/edit?usp=sharing"",""จัดที่ดิน!E62"")"),64)</f>
        <v>64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IFERROR(__xludf.DUMMYFUNCTION("IMPORTRANGE(""https://docs.google.com/spreadsheets/d/1XWAQStnk-4SwqDmLtmXYiTMKHgktTP8We1SCoS47DrQ/edit?usp=sharing"",""จัดที่ดิน!F62"")"),517.83)</f>
        <v>517.83000000000004</v>
      </c>
      <c r="K369" s="497">
        <f t="shared" ca="1" si="163"/>
        <v>103.56600000000002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IFERROR(__xludf.DUMMYFUNCTION("IMPORTRANGE(""https://docs.google.com/spreadsheets/d/1XWAQStnk-4SwqDmLtmXYiTMKHgktTP8We1SCoS47DrQ/edit?usp=sharing"",""จัดที่ดิน!G62"")"),24)</f>
        <v>24</v>
      </c>
      <c r="K370" s="497">
        <f t="shared" ca="1" si="163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IFERROR(__xludf.DUMMYFUNCTION("IMPORTRANGE(""https://docs.google.com/spreadsheets/d/1XWAQStnk-4SwqDmLtmXYiTMKHgktTP8We1SCoS47DrQ/edit?usp=sharing"",""จัดที่ดิน!H62"")"),104.19)</f>
        <v>104.19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IFERROR(__xludf.DUMMYFUNCTION("IMPORTRANGE(""https://docs.google.com/spreadsheets/d/1XWAQStnk-4SwqDmLtmXYiTMKHgktTP8We1SCoS47DrQ/edit?usp=sharing"",""จัดที่ดิน!I62"")"),9)</f>
        <v>9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IFERROR(__xludf.DUMMYFUNCTION("IMPORTRANGE(""https://docs.google.com/spreadsheets/d/1XWAQStnk-4SwqDmLtmXYiTMKHgktTP8We1SCoS47DrQ/edit?usp=sharing"",""จัดที่ดิน!J62"")"),49.68)</f>
        <v>49.68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119</v>
      </c>
      <c r="K374" s="491">
        <f t="shared" ca="1" si="163"/>
        <v>148.75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IFERROR(__xludf.DUMMYFUNCTION("IMPORTRANGE(""https://docs.google.com/spreadsheets/d/1XWAQStnk-4SwqDmLtmXYiTMKHgktTP8We1SCoS47DrQ/edit?usp=sharing"",""จัดที่ดิน!AI62"")"),50.91)</f>
        <v>50.91</v>
      </c>
      <c r="K378" s="497">
        <f t="shared" ca="1" si="164"/>
        <v>19.580769230769231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IFERROR(__xludf.DUMMYFUNCTION("IMPORTRANGE(""https://docs.google.com/spreadsheets/d/1XWAQStnk-4SwqDmLtmXYiTMKHgktTP8We1SCoS47DrQ/edit?usp=sharing"",""จัดที่ดิน!AJ62"")"),122)</f>
        <v>122</v>
      </c>
      <c r="K379" s="497">
        <f t="shared" ca="1" si="164"/>
        <v>152.5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IFERROR(__xludf.DUMMYFUNCTION("IMPORTRANGE(""https://docs.google.com/spreadsheets/d/1XWAQStnk-4SwqDmLtmXYiTMKHgktTP8We1SCoS47DrQ/edit?usp=sharing"",""จัดที่ดิน!AK62"")"),1509.99)</f>
        <v>1509.99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IFERROR(__xludf.DUMMYFUNCTION("IMPORTRANGE(""https://docs.google.com/spreadsheets/d/1XWAQStnk-4SwqDmLtmXYiTMKHgktTP8We1SCoS47DrQ/edit?usp=sharing"",""จัดที่ดิน!AL62"")"),119)</f>
        <v>119</v>
      </c>
      <c r="K381" s="497">
        <f t="shared" ca="1" si="164"/>
        <v>148.75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IFERROR(__xludf.DUMMYFUNCTION("IMPORTRANGE(""https://docs.google.com/spreadsheets/d/1XWAQStnk-4SwqDmLtmXYiTMKHgktTP8We1SCoS47DrQ/edit?usp=sharing"",""จัดที่ดิน!AM62"")"),1516.04)</f>
        <v>1516.04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1122465</v>
      </c>
      <c r="N414" s="549">
        <f t="shared" si="181"/>
        <v>733496.06</v>
      </c>
      <c r="O414" s="549">
        <f ca="1">IF(L414&gt;0,N414*100/L414,0)</f>
        <v>65.346898121544996</v>
      </c>
      <c r="P414" s="549">
        <f ca="1">IF(M414&gt;0,N414*100/M414,0)</f>
        <v>65.346898121544996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ca="1" si="186">IF(M419&gt;0,N419*100/M419,0)</f>
        <v>98.01682692307692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65240</v>
      </c>
      <c r="O421" s="93">
        <f t="shared" ca="1" si="185"/>
        <v>98.01682692307692</v>
      </c>
      <c r="P421" s="93">
        <f t="shared" ca="1" si="186"/>
        <v>98.01682692307692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65240</v>
      </c>
      <c r="O422" s="497">
        <f t="shared" ca="1" si="185"/>
        <v>98.01682692307692</v>
      </c>
      <c r="P422" s="497">
        <f t="shared" ca="1" si="186"/>
        <v>98.01682692307692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</f>
        <v>66560</v>
      </c>
      <c r="N424" s="93">
        <f>N425+N426+N427+N428</f>
        <v>65240</v>
      </c>
      <c r="O424" s="93">
        <f t="shared" ca="1" si="185"/>
        <v>98.01682692307692</v>
      </c>
      <c r="P424" s="93">
        <f t="shared" ca="1" si="186"/>
        <v>98.01682692307692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409480</v>
      </c>
      <c r="O467" s="195">
        <f t="shared" ref="O467:O472" ca="1" si="207">IF(L467&gt;0,N467*100/L467,0)</f>
        <v>99.743504176278151</v>
      </c>
      <c r="P467" s="195">
        <f t="shared" ref="P467:P472" ca="1" si="208">IF(M467&gt;0,N467*100/M467,0)</f>
        <v>99.743504176278151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409480</v>
      </c>
      <c r="O469" s="93">
        <f t="shared" ca="1" si="207"/>
        <v>99.743504176278151</v>
      </c>
      <c r="P469" s="93">
        <f t="shared" ca="1" si="208"/>
        <v>99.743504176278151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409480</v>
      </c>
      <c r="O470" s="497">
        <f t="shared" ca="1" si="207"/>
        <v>99.743504176278151</v>
      </c>
      <c r="P470" s="497">
        <f t="shared" ca="1" si="208"/>
        <v>99.743504176278151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409480</v>
      </c>
      <c r="O472" s="93">
        <f t="shared" ca="1" si="207"/>
        <v>99.743504176278151</v>
      </c>
      <c r="P472" s="93">
        <f t="shared" ca="1" si="208"/>
        <v>99.743504176278151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7750</f>
        <v>7750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13208</v>
      </c>
      <c r="K543" s="683">
        <f t="shared" ca="1" si="234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315742</v>
      </c>
      <c r="N544" s="155">
        <f t="shared" si="236"/>
        <v>171107</v>
      </c>
      <c r="O544" s="155">
        <f t="shared" ref="O544:O549" ca="1" si="237">IF(L544&gt;0,N544*100/L544,0)</f>
        <v>54.192030201873685</v>
      </c>
      <c r="P544" s="155">
        <f t="shared" ref="P544:P549" ca="1" si="238">IF(M544&gt;0,N544*100/M544,0)</f>
        <v>54.192030201873685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315742</v>
      </c>
      <c r="N546" s="93">
        <f t="shared" si="240"/>
        <v>171107</v>
      </c>
      <c r="O546" s="93">
        <f t="shared" ca="1" si="237"/>
        <v>54.192030201873685</v>
      </c>
      <c r="P546" s="93">
        <f t="shared" ca="1" si="238"/>
        <v>54.192030201873685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315742</v>
      </c>
      <c r="N547" s="497">
        <f t="shared" si="241"/>
        <v>171107</v>
      </c>
      <c r="O547" s="497">
        <f t="shared" ca="1" si="237"/>
        <v>54.192030201873685</v>
      </c>
      <c r="P547" s="497">
        <f t="shared" ca="1" si="238"/>
        <v>54.192030201873685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</f>
        <v>315742</v>
      </c>
      <c r="N549" s="93">
        <f>N550+N551+N552+N553+N554</f>
        <v>171107</v>
      </c>
      <c r="O549" s="93">
        <f t="shared" ca="1" si="237"/>
        <v>54.192030201873685</v>
      </c>
      <c r="P549" s="93">
        <f t="shared" ca="1" si="238"/>
        <v>54.192030201873685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3840+12900+9125+840+4700+1232+1500</f>
        <v>34137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13208</v>
      </c>
      <c r="K559" s="672">
        <f t="shared" ref="K559:K561" ca="1" si="246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13208</v>
      </c>
      <c r="K576" s="411">
        <f t="shared" ref="K576:K577" ca="1" si="251">IF(I576&gt;0,J576*100/I576,0)</f>
        <v>72.899878573794012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938</v>
      </c>
      <c r="K577" s="411">
        <f t="shared" ca="1" si="251"/>
        <v>80.722891566265062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121</v>
      </c>
      <c r="K592" s="672">
        <f t="shared" ref="K592:K594" ca="1" si="254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121</v>
      </c>
      <c r="K593" s="411">
        <f t="shared" ca="1" si="254"/>
        <v>5.3662820092069428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9</v>
      </c>
      <c r="K594" s="411">
        <f t="shared" ca="1" si="254"/>
        <v>4.3269230769230766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329630</v>
      </c>
      <c r="N629" s="195">
        <f t="shared" si="263"/>
        <v>87669.06</v>
      </c>
      <c r="O629" s="195">
        <f t="shared" ref="O629:O634" ca="1" si="264">IF(L629&gt;0,N629*100/L629,0)</f>
        <v>26.596201802020449</v>
      </c>
      <c r="P629" s="195">
        <f t="shared" ref="P629:P634" ca="1" si="265">IF(M629&gt;0,N629*100/M629,0)</f>
        <v>26.596201802020449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329630</v>
      </c>
      <c r="N631" s="93">
        <f t="shared" si="266"/>
        <v>87669.06</v>
      </c>
      <c r="O631" s="93">
        <f t="shared" ca="1" si="264"/>
        <v>26.596201802020449</v>
      </c>
      <c r="P631" s="93">
        <f t="shared" ca="1" si="265"/>
        <v>26.596201802020449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329630</v>
      </c>
      <c r="N632" s="497">
        <f t="shared" si="267"/>
        <v>87669.06</v>
      </c>
      <c r="O632" s="497">
        <f t="shared" ca="1" si="264"/>
        <v>26.596201802020449</v>
      </c>
      <c r="P632" s="497">
        <f t="shared" ca="1" si="265"/>
        <v>26.596201802020449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</f>
        <v>329630</v>
      </c>
      <c r="N634" s="93">
        <f>N635+N636+N637+N638</f>
        <v>87669.06</v>
      </c>
      <c r="O634" s="93">
        <f t="shared" ca="1" si="264"/>
        <v>26.596201802020449</v>
      </c>
      <c r="P634" s="93">
        <f t="shared" ca="1" si="265"/>
        <v>26.596201802020449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64535.72+12133.34</f>
        <v>76669.06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</f>
        <v>11000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IFERROR(__xludf.DUMMYFUNCTION("IMPORTRANGE(""https://docs.google.com/spreadsheets/d/1XWAQStnk-4SwqDmLtmXYiTMKHgktTP8We1SCoS47DrQ/edit?usp=sharing"",""จัดที่ดิน!AT62"")"),0.73)</f>
        <v>0.73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IFERROR(__xludf.DUMMYFUNCTION("IMPORTRANGE(""https://docs.google.com/spreadsheets/d/1XWAQStnk-4SwqDmLtmXYiTMKHgktTP8We1SCoS47DrQ/edit?usp=sharing"",""จัดที่ดิน!AW62"")"),1)</f>
        <v>1</v>
      </c>
      <c r="K649" s="163">
        <f t="shared" ca="1" si="271"/>
        <v>1.6666666666666667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IFERROR(__xludf.DUMMYFUNCTION("IMPORTRANGE(""https://docs.google.com/spreadsheets/d/1XWAQStnk-4SwqDmLtmXYiTMKHgktTP8We1SCoS47DrQ/edit?usp=sharing"",""จัดที่ดิน!AX62"")"),0.32)</f>
        <v>0.32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IFERROR(__xludf.DUMMYFUNCTION("IMPORTRANGE(""https://docs.google.com/spreadsheets/d/19vJNZY_5yjcGF2XGBMNZRCAIB0Kwfpjp8YEOfu-bneM/edit?usp=sharing"",""งานกองทุน!F62"")"),1873019.06)</f>
        <v>1873019.06</v>
      </c>
      <c r="K821" s="497">
        <f t="shared" ref="K821:K828" ca="1" si="335">IF(I821&gt;0,J821*100/I821,0)</f>
        <v>92.701427114296607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IFERROR(__xludf.DUMMYFUNCTION("IMPORTRANGE(""https://docs.google.com/spreadsheets/d/19vJNZY_5yjcGF2XGBMNZRCAIB0Kwfpjp8YEOfu-bneM/edit?usp=sharing"",""งานกองทุน!E62"")"),130)</f>
        <v>130</v>
      </c>
      <c r="K822" s="497">
        <f t="shared" ca="1" si="335"/>
        <v>92.198581560283685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IFERROR(__xludf.DUMMYFUNCTION("IMPORTRANGE(""https://docs.google.com/spreadsheets/d/19vJNZY_5yjcGF2XGBMNZRCAIB0Kwfpjp8YEOfu-bneM/edit?usp=sharing"",""งานกองทุน!K62"")"),73757.25)</f>
        <v>73757.25</v>
      </c>
      <c r="K823" s="497">
        <f t="shared" ca="1" si="335"/>
        <v>32.189227518765676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335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IFERROR(__xludf.DUMMYFUNCTION("IMPORTRANGE(""https://docs.google.com/spreadsheets/d/19vJNZY_5yjcGF2XGBMNZRCAIB0Kwfpjp8YEOfu-bneM/edit?usp=sharing"",""งานกองทุน!U62"")"),1990000)</f>
        <v>1990000</v>
      </c>
      <c r="K827" s="497">
        <f t="shared" ca="1" si="335"/>
        <v>99.5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IFERROR(__xludf.DUMMYFUNCTION("IMPORTRANGE(""https://docs.google.com/spreadsheets/d/19vJNZY_5yjcGF2XGBMNZRCAIB0Kwfpjp8YEOfu-bneM/edit?usp=sharing"",""งานกองทุน!T62"")"),48)</f>
        <v>48</v>
      </c>
      <c r="K828" s="502">
        <f t="shared" ca="1" si="335"/>
        <v>72.727272727272734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C7214-471B-44FA-A9A3-66A2573B8EA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349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3434323</v>
      </c>
      <c r="N8" s="22">
        <f t="shared" ca="1" si="0"/>
        <v>2745584.38</v>
      </c>
      <c r="O8" s="22">
        <f t="shared" ref="O8:O16" ca="1" si="1">IF(L8&gt;0,N8*100/L8,0)</f>
        <v>72.301823382515323</v>
      </c>
      <c r="P8" s="22">
        <f t="shared" ref="P8:P16" ca="1" si="2">IF(M8&gt;0,N8*100/M8,0)</f>
        <v>79.945432622382924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3434323</v>
      </c>
      <c r="N10" s="30">
        <f t="shared" ca="1" si="3"/>
        <v>2745584.38</v>
      </c>
      <c r="O10" s="30">
        <f t="shared" ca="1" si="1"/>
        <v>72.301823382515323</v>
      </c>
      <c r="P10" s="30">
        <f t="shared" ca="1" si="2"/>
        <v>79.945432622382924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2832923</v>
      </c>
      <c r="N11" s="497">
        <f t="shared" ca="1" si="4"/>
        <v>2144184.38</v>
      </c>
      <c r="O11" s="497">
        <f t="shared" ca="1" si="1"/>
        <v>67.089770847433016</v>
      </c>
      <c r="P11" s="497">
        <f t="shared" ca="1" si="2"/>
        <v>75.688057176280466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2832923</v>
      </c>
      <c r="N13" s="93">
        <f t="shared" ca="1" si="5"/>
        <v>2144184.38</v>
      </c>
      <c r="O13" s="93">
        <f t="shared" ca="1" si="1"/>
        <v>67.089770847433016</v>
      </c>
      <c r="P13" s="93">
        <f t="shared" ca="1" si="2"/>
        <v>75.688057176280466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2688640</v>
      </c>
      <c r="N18" s="22">
        <f t="shared" ca="1" si="8"/>
        <v>2253741.38</v>
      </c>
      <c r="O18" s="22">
        <f t="shared" ref="O18:O26" ca="1" si="9">IF(L18&gt;0,N18*100/L18,0)</f>
        <v>73.851754590049509</v>
      </c>
      <c r="P18" s="22">
        <f t="shared" ref="P18:P26" ca="1" si="10">IF(M18&gt;0,N18*100/M18,0)</f>
        <v>83.824587151868599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2688640</v>
      </c>
      <c r="N20" s="30">
        <f t="shared" ca="1" si="11"/>
        <v>2253741.38</v>
      </c>
      <c r="O20" s="30">
        <f t="shared" ca="1" si="9"/>
        <v>73.851754590049509</v>
      </c>
      <c r="P20" s="30">
        <f t="shared" ca="1" si="10"/>
        <v>83.824587151868599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2087240</v>
      </c>
      <c r="N21" s="497">
        <f t="shared" ca="1" si="12"/>
        <v>1652341.38</v>
      </c>
      <c r="O21" s="497">
        <f t="shared" ca="1" si="9"/>
        <v>67.433972844252366</v>
      </c>
      <c r="P21" s="497">
        <f t="shared" ca="1" si="10"/>
        <v>79.163938023418481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2087240</v>
      </c>
      <c r="N23" s="93">
        <f t="shared" ca="1" si="13"/>
        <v>1652341.38</v>
      </c>
      <c r="O23" s="93">
        <f t="shared" ca="1" si="9"/>
        <v>67.433972844252366</v>
      </c>
      <c r="P23" s="93">
        <f t="shared" ca="1" si="10"/>
        <v>79.163938023418481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2688640</v>
      </c>
      <c r="N37" s="59">
        <f t="shared" ca="1" si="24"/>
        <v>2253741.38</v>
      </c>
      <c r="O37" s="59">
        <f t="shared" ca="1" si="17"/>
        <v>73.851754590049509</v>
      </c>
      <c r="P37" s="59">
        <f t="shared" ca="1" si="18"/>
        <v>83.824587151868599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318960</v>
      </c>
      <c r="N41" s="85">
        <f t="shared" ca="1" si="25"/>
        <v>164585</v>
      </c>
      <c r="O41" s="85">
        <f t="shared" ref="O41:O49" ca="1" si="26">IF(L41&gt;0,N41*100/L41,0)</f>
        <v>52.423952858735468</v>
      </c>
      <c r="P41" s="85">
        <f t="shared" ref="P41:P49" ca="1" si="27">IF(M41&gt;0,N41*100/M41,0)</f>
        <v>51.600514171055934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318960</v>
      </c>
      <c r="N43" s="92">
        <f t="shared" ca="1" si="28"/>
        <v>164585</v>
      </c>
      <c r="O43" s="92">
        <f t="shared" ca="1" si="26"/>
        <v>52.423952858735468</v>
      </c>
      <c r="P43" s="92">
        <f t="shared" ca="1" si="27"/>
        <v>51.600514171055934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318960</v>
      </c>
      <c r="N44" s="497">
        <f t="shared" ca="1" si="29"/>
        <v>164585</v>
      </c>
      <c r="O44" s="497">
        <f t="shared" ca="1" si="26"/>
        <v>52.423952858735468</v>
      </c>
      <c r="P44" s="497">
        <f t="shared" ca="1" si="27"/>
        <v>51.600514171055934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IFERROR(__xludf.DUMMYFUNCTION("IMPORTRANGE(""https://docs.google.com/spreadsheets/d/1MeEWN-I1oV_STSDYn1IFDPWt_1FKiwhDph83XaGc0o0/edit?usp=sharing"",""งบพรบ!R63"")"),318960)</f>
        <v>318960</v>
      </c>
      <c r="N46" s="93">
        <f ca="1">IFERROR(__xludf.DUMMYFUNCTION("IMPORTRANGE(""https://docs.google.com/spreadsheets/d/1MeEWN-I1oV_STSDYn1IFDPWt_1FKiwhDph83XaGc0o0/edit?usp=sharing"",""งบพรบ!T63"")"),164585)</f>
        <v>164585</v>
      </c>
      <c r="O46" s="93">
        <f t="shared" ca="1" si="26"/>
        <v>52.423952858735468</v>
      </c>
      <c r="P46" s="93">
        <f t="shared" ca="1" si="27"/>
        <v>51.600514171055934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307120</v>
      </c>
      <c r="N53" s="116">
        <f t="shared" ca="1" si="31"/>
        <v>246360.18</v>
      </c>
      <c r="O53" s="116">
        <f t="shared" ref="O53:O61" ca="1" si="32">IF(L53&gt;0,N53*100/L53,0)</f>
        <v>73.760532934131732</v>
      </c>
      <c r="P53" s="116">
        <f t="shared" ref="P53:P61" ca="1" si="33">IF(M53&gt;0,N53*100/M53,0)</f>
        <v>80.216260744985675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307120</v>
      </c>
      <c r="N55" s="123">
        <f t="shared" ca="1" si="34"/>
        <v>246360.18</v>
      </c>
      <c r="O55" s="123">
        <f t="shared" ca="1" si="32"/>
        <v>73.760532934131732</v>
      </c>
      <c r="P55" s="123">
        <f t="shared" ca="1" si="33"/>
        <v>80.216260744985675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307120</v>
      </c>
      <c r="N56" s="497">
        <f t="shared" ca="1" si="35"/>
        <v>246360.18</v>
      </c>
      <c r="O56" s="497">
        <f t="shared" ca="1" si="32"/>
        <v>73.760532934131732</v>
      </c>
      <c r="P56" s="497">
        <f t="shared" ca="1" si="33"/>
        <v>80.216260744985675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IFERROR(__xludf.DUMMYFUNCTION("IMPORTRANGE(""https://docs.google.com/spreadsheets/d/1MeEWN-I1oV_STSDYn1IFDPWt_1FKiwhDph83XaGc0o0/edit?usp=sharing"",""งบพรบ!AB63"")"),307120)</f>
        <v>307120</v>
      </c>
      <c r="N58" s="93">
        <f ca="1">IFERROR(__xludf.DUMMYFUNCTION("IMPORTRANGE(""https://docs.google.com/spreadsheets/d/1MeEWN-I1oV_STSDYn1IFDPWt_1FKiwhDph83XaGc0o0/edit?usp=sharing"",""งบพรบ!AD63"")"),246360.18)</f>
        <v>246360.18</v>
      </c>
      <c r="O58" s="93">
        <f t="shared" ca="1" si="32"/>
        <v>73.760532934131732</v>
      </c>
      <c r="P58" s="93">
        <f t="shared" ca="1" si="33"/>
        <v>80.216260744985675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89940</v>
      </c>
      <c r="N88" s="155">
        <f t="shared" ca="1" si="49"/>
        <v>89020</v>
      </c>
      <c r="O88" s="155">
        <f t="shared" ref="O88:O96" ca="1" si="50">IF(L88&gt;0,N88*100/L88,0)</f>
        <v>103.70456663560113</v>
      </c>
      <c r="P88" s="155">
        <f t="shared" ref="P88:P96" ca="1" si="51">IF(M88&gt;0,N88*100/M88,0)</f>
        <v>98.977095841672224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89940</v>
      </c>
      <c r="N90" s="93">
        <f t="shared" ca="1" si="52"/>
        <v>89020</v>
      </c>
      <c r="O90" s="93">
        <f t="shared" ca="1" si="50"/>
        <v>103.70456663560113</v>
      </c>
      <c r="P90" s="93">
        <f t="shared" ca="1" si="51"/>
        <v>98.977095841672224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89940</v>
      </c>
      <c r="N91" s="497">
        <f t="shared" ca="1" si="53"/>
        <v>89020</v>
      </c>
      <c r="O91" s="497">
        <f t="shared" ca="1" si="50"/>
        <v>103.70456663560113</v>
      </c>
      <c r="P91" s="497">
        <f t="shared" ca="1" si="51"/>
        <v>98.977095841672224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IFERROR(__xludf.DUMMYFUNCTION("IMPORTRANGE(""https://docs.google.com/spreadsheets/d/1MeEWN-I1oV_STSDYn1IFDPWt_1FKiwhDph83XaGc0o0/edit?usp=sharing"",""งบพรบ!AV63"")"),89940)</f>
        <v>89940</v>
      </c>
      <c r="N93" s="93">
        <f ca="1">IFERROR(__xludf.DUMMYFUNCTION("IMPORTRANGE(""https://docs.google.com/spreadsheets/d/1MeEWN-I1oV_STSDYn1IFDPWt_1FKiwhDph83XaGc0o0/edit?usp=sharing"",""งบพรบ!AX63"")"),89020)</f>
        <v>89020</v>
      </c>
      <c r="O93" s="93">
        <f t="shared" ca="1" si="50"/>
        <v>103.70456663560113</v>
      </c>
      <c r="P93" s="93">
        <f t="shared" ca="1" si="51"/>
        <v>98.977095841672224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895550</v>
      </c>
      <c r="N132" s="155">
        <f t="shared" ca="1" si="69"/>
        <v>815244.2</v>
      </c>
      <c r="O132" s="155">
        <f t="shared" ref="O132:O140" ca="1" si="70">IF(L132&gt;0,N132*100/L132,0)</f>
        <v>80.120705244122959</v>
      </c>
      <c r="P132" s="155">
        <f t="shared" ref="P132:P140" ca="1" si="71">IF(M132&gt;0,N132*100/M132,0)</f>
        <v>91.03279548880576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895550</v>
      </c>
      <c r="N134" s="93">
        <f t="shared" ca="1" si="72"/>
        <v>815244.2</v>
      </c>
      <c r="O134" s="93">
        <f t="shared" ca="1" si="70"/>
        <v>80.120705244122959</v>
      </c>
      <c r="P134" s="93">
        <f t="shared" ca="1" si="71"/>
        <v>91.03279548880576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483550</v>
      </c>
      <c r="N135" s="497">
        <f t="shared" ca="1" si="73"/>
        <v>403244.2</v>
      </c>
      <c r="O135" s="497">
        <f t="shared" ca="1" si="70"/>
        <v>66.59469546835777</v>
      </c>
      <c r="P135" s="497">
        <f t="shared" ca="1" si="71"/>
        <v>83.392451659600866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IFERROR(__xludf.DUMMYFUNCTION("IMPORTRANGE(""https://docs.google.com/spreadsheets/d/1MeEWN-I1oV_STSDYn1IFDPWt_1FKiwhDph83XaGc0o0/edit?usp=sharing"",""งบพรบ!BP63"")"),483550)</f>
        <v>483550</v>
      </c>
      <c r="N137" s="93">
        <f ca="1">IFERROR(__xludf.DUMMYFUNCTION("IMPORTRANGE(""https://docs.google.com/spreadsheets/d/1MeEWN-I1oV_STSDYn1IFDPWt_1FKiwhDph83XaGc0o0/edit?usp=sharing"",""งบพรบ!BR63"")"),403244.2)</f>
        <v>403244.2</v>
      </c>
      <c r="O137" s="93">
        <f t="shared" ca="1" si="70"/>
        <v>66.59469546835777</v>
      </c>
      <c r="P137" s="93">
        <f t="shared" ca="1" si="71"/>
        <v>83.392451659600866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105500</v>
      </c>
      <c r="N181" s="155">
        <f t="shared" ca="1" si="92"/>
        <v>101200</v>
      </c>
      <c r="O181" s="155">
        <f t="shared" ref="O181:O189" ca="1" si="93">IF(L181&gt;0,N181*100/L181,0)</f>
        <v>90.357142857142861</v>
      </c>
      <c r="P181" s="155">
        <f t="shared" ref="P181:P189" ca="1" si="94">IF(M181&gt;0,N181*100/M181,0)</f>
        <v>95.924170616113742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105500</v>
      </c>
      <c r="N183" s="93">
        <f t="shared" ca="1" si="95"/>
        <v>101200</v>
      </c>
      <c r="O183" s="93">
        <f t="shared" ca="1" si="93"/>
        <v>90.357142857142861</v>
      </c>
      <c r="P183" s="93">
        <f t="shared" ca="1" si="94"/>
        <v>95.924170616113742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105500</v>
      </c>
      <c r="N184" s="497">
        <f t="shared" ca="1" si="96"/>
        <v>101200</v>
      </c>
      <c r="O184" s="497">
        <f t="shared" ca="1" si="93"/>
        <v>90.357142857142861</v>
      </c>
      <c r="P184" s="497">
        <f t="shared" ca="1" si="94"/>
        <v>95.924170616113742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IFERROR(__xludf.DUMMYFUNCTION("IMPORTRANGE(""https://docs.google.com/spreadsheets/d/1MeEWN-I1oV_STSDYn1IFDPWt_1FKiwhDph83XaGc0o0/edit?usp=sharing"",""งบพรบ!CT63"")"),105500)</f>
        <v>105500</v>
      </c>
      <c r="N186" s="93">
        <f ca="1">IFERROR(__xludf.DUMMYFUNCTION("IMPORTRANGE(""https://docs.google.com/spreadsheets/d/1MeEWN-I1oV_STSDYn1IFDPWt_1FKiwhDph83XaGc0o0/edit?usp=sharing"",""งบพรบ!CV63"")"),101200)</f>
        <v>101200</v>
      </c>
      <c r="O186" s="93">
        <f t="shared" ca="1" si="93"/>
        <v>90.357142857142861</v>
      </c>
      <c r="P186" s="93">
        <f t="shared" ca="1" si="94"/>
        <v>95.924170616113742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50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50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50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IFERROR(__xludf.DUMMYFUNCTION("IMPORTRANGE(""https://docs.google.com/spreadsheets/d/1MeEWN-I1oV_STSDYn1IFDPWt_1FKiwhDph83XaGc0o0/edit?usp=sharing"",""งบพรบ!DD63"")"),23900)</f>
        <v>23900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140600</v>
      </c>
      <c r="O298" s="155">
        <f t="shared" ref="O298:O306" ca="1" si="136">IF(L298&gt;0,N298*100/L298,0)</f>
        <v>67.988394584139272</v>
      </c>
      <c r="P298" s="155">
        <f t="shared" ref="P298:P306" ca="1" si="137">IF(M298&gt;0,N298*100/M298,0)</f>
        <v>91.121192482177577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140600</v>
      </c>
      <c r="O300" s="93">
        <f t="shared" ca="1" si="136"/>
        <v>67.988394584139272</v>
      </c>
      <c r="P300" s="93">
        <f t="shared" ca="1" si="137"/>
        <v>91.121192482177577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140600</v>
      </c>
      <c r="O301" s="497">
        <f t="shared" ca="1" si="136"/>
        <v>67.988394584139272</v>
      </c>
      <c r="P301" s="497">
        <f t="shared" ca="1" si="137"/>
        <v>91.121192482177577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IFERROR(__xludf.DUMMYFUNCTION("IMPORTRANGE(""https://docs.google.com/spreadsheets/d/1MeEWN-I1oV_STSDYn1IFDPWt_1FKiwhDph83XaGc0o0/edit?usp=sharing"",""งบพรบ!DX63"")"),154300)</f>
        <v>154300</v>
      </c>
      <c r="N303" s="93">
        <f ca="1">IFERROR(__xludf.DUMMYFUNCTION("IMPORTRANGE(""https://docs.google.com/spreadsheets/d/1MeEWN-I1oV_STSDYn1IFDPWt_1FKiwhDph83XaGc0o0/edit?usp=sharing"",""งบพรบ!DZ63"")"),140600)</f>
        <v>140600</v>
      </c>
      <c r="O303" s="93">
        <f t="shared" ca="1" si="136"/>
        <v>67.988394584139272</v>
      </c>
      <c r="P303" s="93">
        <f t="shared" ca="1" si="137"/>
        <v>91.121192482177577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1035</v>
      </c>
      <c r="K327" s="445">
        <f ca="1">IF(I327&gt;0,J327*100/I327,0)</f>
        <v>103.5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105500</v>
      </c>
      <c r="O328" s="155">
        <f t="shared" ref="O328:O336" ca="1" si="150">IF(L328&gt;0,N328*100/L328,0)</f>
        <v>66.352201257861637</v>
      </c>
      <c r="P328" s="155">
        <f t="shared" ref="P328:P336" ca="1" si="151">IF(M328&gt;0,N328*100/M328,0)</f>
        <v>86.652977412731005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105500</v>
      </c>
      <c r="O330" s="93">
        <f t="shared" ca="1" si="150"/>
        <v>66.352201257861637</v>
      </c>
      <c r="P330" s="93">
        <f t="shared" ca="1" si="151"/>
        <v>86.652977412731005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105500</v>
      </c>
      <c r="O331" s="497">
        <f t="shared" ca="1" si="150"/>
        <v>66.352201257861637</v>
      </c>
      <c r="P331" s="497">
        <f t="shared" ca="1" si="151"/>
        <v>86.652977412731005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IFERROR(__xludf.DUMMYFUNCTION("IMPORTRANGE(""https://docs.google.com/spreadsheets/d/1MeEWN-I1oV_STSDYn1IFDPWt_1FKiwhDph83XaGc0o0/edit?usp=sharing"",""งบพรบ!ER63"")"),121750)</f>
        <v>121750</v>
      </c>
      <c r="N333" s="93">
        <f ca="1">IFERROR(__xludf.DUMMYFUNCTION("IMPORTRANGE(""https://docs.google.com/spreadsheets/d/1MeEWN-I1oV_STSDYn1IFDPWt_1FKiwhDph83XaGc0o0/edit?usp=sharing"",""งบพรบ!ET63"")"),105500)</f>
        <v>105500</v>
      </c>
      <c r="O333" s="93">
        <f t="shared" ca="1" si="150"/>
        <v>66.352201257861637</v>
      </c>
      <c r="P333" s="93">
        <f t="shared" ca="1" si="151"/>
        <v>86.652977412731005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IFERROR(__xludf.DUMMYFUNCTION("IMPORTRANGE(""https://docs.google.com/spreadsheets/d/1kVcqe37tkHyjCSG3S0O1AXqVkqjo8mSIZil3BcpIysc/edit?usp=sharing"",""ศูนย์!D63"")"),942)</f>
        <v>942</v>
      </c>
      <c r="K338" s="497">
        <f ca="1">IF(I338&gt;0,J338*100/I338,0)</f>
        <v>94.2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635510</v>
      </c>
      <c r="N345" s="155">
        <f t="shared" ca="1" si="155"/>
        <v>531222</v>
      </c>
      <c r="O345" s="155">
        <f t="shared" ref="O345:O353" ca="1" si="156">IF(L345&gt;0,N345*100/L345,0)</f>
        <v>68.575743884334855</v>
      </c>
      <c r="P345" s="155">
        <f t="shared" ref="P345:P353" ca="1" si="157">IF(M345&gt;0,N345*100/M345,0)</f>
        <v>83.589872700665609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635510</v>
      </c>
      <c r="N347" s="93">
        <f t="shared" ca="1" si="158"/>
        <v>531222</v>
      </c>
      <c r="O347" s="93">
        <f t="shared" ca="1" si="156"/>
        <v>68.575743884334855</v>
      </c>
      <c r="P347" s="93">
        <f t="shared" ca="1" si="157"/>
        <v>83.589872700665609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446110</v>
      </c>
      <c r="N348" s="497">
        <f t="shared" ca="1" si="159"/>
        <v>341822</v>
      </c>
      <c r="O348" s="497">
        <f t="shared" ca="1" si="156"/>
        <v>58.406151217428452</v>
      </c>
      <c r="P348" s="497">
        <f t="shared" ca="1" si="157"/>
        <v>76.622806034386144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IFERROR(__xludf.DUMMYFUNCTION("IMPORTRANGE(""https://docs.google.com/spreadsheets/d/1MeEWN-I1oV_STSDYn1IFDPWt_1FKiwhDph83XaGc0o0/edit?usp=sharing"",""งบพรบ!FB63"")"),446110)</f>
        <v>446110</v>
      </c>
      <c r="N350" s="93">
        <f ca="1">IFERROR(__xludf.DUMMYFUNCTION("IMPORTRANGE(""https://docs.google.com/spreadsheets/d/1MeEWN-I1oV_STSDYn1IFDPWt_1FKiwhDph83XaGc0o0/edit?usp=sharing"",""งบพรบ!FD63"")"),341822)</f>
        <v>341822</v>
      </c>
      <c r="O350" s="93">
        <f t="shared" ca="1" si="156"/>
        <v>58.406151217428452</v>
      </c>
      <c r="P350" s="93">
        <f t="shared" ca="1" si="157"/>
        <v>76.622806034386144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IFERROR(__xludf.DUMMYFUNCTION("IMPORTRANGE(""https://docs.google.com/spreadsheets/d/1XWAQStnk-4SwqDmLtmXYiTMKHgktTP8We1SCoS47DrQ/edit?usp=sharing"",""จัดที่ดิน!BD63"")"),3)</f>
        <v>3</v>
      </c>
      <c r="K700" s="497">
        <f t="shared" ca="1" si="290"/>
        <v>9.67741935483871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IFERROR(__xludf.DUMMYFUNCTION("IMPORTRANGE(""https://docs.google.com/spreadsheets/d/19vJNZY_5yjcGF2XGBMNZRCAIB0Kwfpjp8YEOfu-bneM/edit?usp=sharing"",""งานกองทุน!F63"")"),3258001)</f>
        <v>3258001</v>
      </c>
      <c r="K821" s="497">
        <f t="shared" ref="K821:K828" ca="1" si="335">IF(I821&gt;0,J821*100/I821,0)</f>
        <v>39.795249667911612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IFERROR(__xludf.DUMMYFUNCTION("IMPORTRANGE(""https://docs.google.com/spreadsheets/d/19vJNZY_5yjcGF2XGBMNZRCAIB0Kwfpjp8YEOfu-bneM/edit?usp=sharing"",""งานกองทุน!E63"")"),77)</f>
        <v>77</v>
      </c>
      <c r="K822" s="497">
        <f t="shared" ca="1" si="335"/>
        <v>42.076502732240435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IFERROR(__xludf.DUMMYFUNCTION("IMPORTRANGE(""https://docs.google.com/spreadsheets/d/19vJNZY_5yjcGF2XGBMNZRCAIB0Kwfpjp8YEOfu-bneM/edit?usp=sharing"",""งานกองทุน!K63"")"),646244.94)</f>
        <v>646244.93999999994</v>
      </c>
      <c r="K823" s="497">
        <f t="shared" ca="1" si="335"/>
        <v>10.233887970010958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IFERROR(__xludf.DUMMYFUNCTION("IMPORTRANGE(""https://docs.google.com/spreadsheets/d/19vJNZY_5yjcGF2XGBMNZRCAIB0Kwfpjp8YEOfu-bneM/edit?usp=sharing"",""งานกองทุน!J63"")"),100)</f>
        <v>100</v>
      </c>
      <c r="K824" s="497">
        <f t="shared" ca="1" si="335"/>
        <v>68.027210884353735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IFERROR(__xludf.DUMMYFUNCTION("IMPORTRANGE(""https://docs.google.com/spreadsheets/d/19vJNZY_5yjcGF2XGBMNZRCAIB0Kwfpjp8YEOfu-bneM/edit?usp=sharing"",""งานกองทุน!P63"")"),369236.54)</f>
        <v>369236.54</v>
      </c>
      <c r="K825" s="497">
        <f t="shared" ca="1" si="335"/>
        <v>53.224867022353877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IFERROR(__xludf.DUMMYFUNCTION("IMPORTRANGE(""https://docs.google.com/spreadsheets/d/19vJNZY_5yjcGF2XGBMNZRCAIB0Kwfpjp8YEOfu-bneM/edit?usp=sharing"",""งานกองทุน!O63"")"),426)</f>
        <v>426</v>
      </c>
      <c r="K826" s="497">
        <f t="shared" ca="1" si="335"/>
        <v>95.730337078651687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IFERROR(__xludf.DUMMYFUNCTION("IMPORTRANGE(""https://docs.google.com/spreadsheets/d/19vJNZY_5yjcGF2XGBMNZRCAIB0Kwfpjp8YEOfu-bneM/edit?usp=sharing"",""งานกองทุน!U63"")"),2370000)</f>
        <v>2370000</v>
      </c>
      <c r="K827" s="497">
        <f t="shared" ca="1" si="335"/>
        <v>47.590361445783131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IFERROR(__xludf.DUMMYFUNCTION("IMPORTRANGE(""https://docs.google.com/spreadsheets/d/19vJNZY_5yjcGF2XGBMNZRCAIB0Kwfpjp8YEOfu-bneM/edit?usp=sharing"",""งานกองทุน!T63"")"),48)</f>
        <v>48</v>
      </c>
      <c r="K828" s="502">
        <f t="shared" ca="1" si="335"/>
        <v>24.120603015075378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8D55-27AB-49B9-920D-ED6A169CF0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2800769</v>
      </c>
      <c r="N8" s="22">
        <f t="shared" ca="1" si="0"/>
        <v>2461058.7699999996</v>
      </c>
      <c r="O8" s="22">
        <f t="shared" ref="O8:O16" ca="1" si="1">IF(L8&gt;0,N8*100/L8,0)</f>
        <v>74.025265143083999</v>
      </c>
      <c r="P8" s="22">
        <f t="shared" ref="P8:P16" ca="1" si="2">IF(M8&gt;0,N8*100/M8,0)</f>
        <v>87.870822977546496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2800769</v>
      </c>
      <c r="N10" s="30">
        <f t="shared" ca="1" si="3"/>
        <v>2461058.7699999996</v>
      </c>
      <c r="O10" s="30">
        <f t="shared" ca="1" si="1"/>
        <v>74.025265143083999</v>
      </c>
      <c r="P10" s="30">
        <f t="shared" ca="1" si="2"/>
        <v>87.870822977546496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2724769</v>
      </c>
      <c r="N11" s="497">
        <f t="shared" ca="1" si="4"/>
        <v>2385058.7699999996</v>
      </c>
      <c r="O11" s="497">
        <f t="shared" ca="1" si="1"/>
        <v>73.417597933891912</v>
      </c>
      <c r="P11" s="497">
        <f t="shared" ca="1" si="2"/>
        <v>87.532512664376299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2724769</v>
      </c>
      <c r="N13" s="93">
        <f t="shared" ca="1" si="5"/>
        <v>2385058.7699999996</v>
      </c>
      <c r="O13" s="93">
        <f t="shared" ca="1" si="1"/>
        <v>73.417597933891912</v>
      </c>
      <c r="P13" s="93">
        <f t="shared" ca="1" si="2"/>
        <v>87.532512664376299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2313969</v>
      </c>
      <c r="N18" s="22">
        <f t="shared" ca="1" si="8"/>
        <v>2106723.9399999995</v>
      </c>
      <c r="O18" s="22">
        <f t="shared" ref="O18:O26" ca="1" si="9">IF(L18&gt;0,N18*100/L18,0)</f>
        <v>74.237405473215333</v>
      </c>
      <c r="P18" s="22">
        <f t="shared" ref="P18:P26" ca="1" si="10">IF(M18&gt;0,N18*100/M18,0)</f>
        <v>91.043740862561222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2313969</v>
      </c>
      <c r="N20" s="30">
        <f t="shared" ca="1" si="11"/>
        <v>2106723.9399999995</v>
      </c>
      <c r="O20" s="30">
        <f t="shared" ca="1" si="9"/>
        <v>74.237405473215333</v>
      </c>
      <c r="P20" s="30">
        <f t="shared" ca="1" si="10"/>
        <v>91.043740862561222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2237969</v>
      </c>
      <c r="N21" s="497">
        <f t="shared" ca="1" si="12"/>
        <v>2030723.9399999997</v>
      </c>
      <c r="O21" s="497">
        <f t="shared" ca="1" si="9"/>
        <v>73.528468184023566</v>
      </c>
      <c r="P21" s="497">
        <f t="shared" ca="1" si="10"/>
        <v>90.739592014009119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2237969</v>
      </c>
      <c r="N23" s="93">
        <f t="shared" ca="1" si="13"/>
        <v>2030723.9399999997</v>
      </c>
      <c r="O23" s="93">
        <f t="shared" ca="1" si="9"/>
        <v>73.528468184023566</v>
      </c>
      <c r="P23" s="93">
        <f t="shared" ca="1" si="10"/>
        <v>90.739592014009119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354334.83</v>
      </c>
      <c r="O28" s="22">
        <f t="shared" ref="O28:O37" ca="1" si="17">IF(L28&gt;0,N28*100/L28,0)</f>
        <v>72.788584634346748</v>
      </c>
      <c r="P28" s="22">
        <f t="shared" ref="P28:P37" ca="1" si="18">IF(M28&gt;0,N28*100/M28,0)</f>
        <v>72.788584634346748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354334.83</v>
      </c>
      <c r="O30" s="30">
        <f t="shared" ca="1" si="17"/>
        <v>72.788584634346748</v>
      </c>
      <c r="P30" s="30">
        <f t="shared" ca="1" si="18"/>
        <v>72.788584634346748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354334.83</v>
      </c>
      <c r="O31" s="497">
        <f t="shared" ca="1" si="17"/>
        <v>72.788584634346748</v>
      </c>
      <c r="P31" s="497">
        <f t="shared" ca="1" si="18"/>
        <v>72.788584634346748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354334.83</v>
      </c>
      <c r="O33" s="93">
        <f t="shared" ca="1" si="17"/>
        <v>72.788584634346748</v>
      </c>
      <c r="P33" s="93">
        <f t="shared" ca="1" si="18"/>
        <v>72.788584634346748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2313969</v>
      </c>
      <c r="N37" s="59">
        <f t="shared" ca="1" si="24"/>
        <v>2106723.94</v>
      </c>
      <c r="O37" s="59">
        <f t="shared" ca="1" si="17"/>
        <v>74.237405473215361</v>
      </c>
      <c r="P37" s="59">
        <f t="shared" ca="1" si="18"/>
        <v>91.043740862561251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322184</v>
      </c>
      <c r="N41" s="85">
        <f t="shared" ca="1" si="25"/>
        <v>315151.74</v>
      </c>
      <c r="O41" s="85">
        <f t="shared" ref="O41:O49" ca="1" si="26">IF(L41&gt;0,N41*100/L41,0)</f>
        <v>100.78405500479693</v>
      </c>
      <c r="P41" s="85">
        <f t="shared" ref="P41:P49" ca="1" si="27">IF(M41&gt;0,N41*100/M41,0)</f>
        <v>97.817315571226374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322184</v>
      </c>
      <c r="N43" s="92">
        <f t="shared" ca="1" si="28"/>
        <v>315151.74</v>
      </c>
      <c r="O43" s="92">
        <f t="shared" ca="1" si="26"/>
        <v>100.78405500479693</v>
      </c>
      <c r="P43" s="92">
        <f t="shared" ca="1" si="27"/>
        <v>97.817315571226374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322184</v>
      </c>
      <c r="N44" s="497">
        <f t="shared" ca="1" si="29"/>
        <v>315151.74</v>
      </c>
      <c r="O44" s="497">
        <f t="shared" ca="1" si="26"/>
        <v>100.78405500479693</v>
      </c>
      <c r="P44" s="497">
        <f t="shared" ca="1" si="27"/>
        <v>97.817315571226374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IFERROR(__xludf.DUMMYFUNCTION("IMPORTRANGE(""https://docs.google.com/spreadsheets/d/1MeEWN-I1oV_STSDYn1IFDPWt_1FKiwhDph83XaGc0o0/edit?usp=sharing"",""งบพรบ!R64"")"),322184)</f>
        <v>322184</v>
      </c>
      <c r="N46" s="93">
        <f ca="1">IFERROR(__xludf.DUMMYFUNCTION("IMPORTRANGE(""https://docs.google.com/spreadsheets/d/1MeEWN-I1oV_STSDYn1IFDPWt_1FKiwhDph83XaGc0o0/edit?usp=sharing"",""งบพรบ!T64"")"),315151.74)</f>
        <v>315151.74</v>
      </c>
      <c r="O46" s="93">
        <f t="shared" ca="1" si="26"/>
        <v>100.78405500479693</v>
      </c>
      <c r="P46" s="93">
        <f t="shared" ca="1" si="27"/>
        <v>97.817315571226374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272475</v>
      </c>
      <c r="N53" s="116">
        <f t="shared" ca="1" si="31"/>
        <v>258236.94</v>
      </c>
      <c r="O53" s="116">
        <f t="shared" ref="O53:O61" ca="1" si="32">IF(L53&gt;0,N53*100/L53,0)</f>
        <v>72.355544970579999</v>
      </c>
      <c r="P53" s="116">
        <f t="shared" ref="P53:P61" ca="1" si="33">IF(M53&gt;0,N53*100/M53,0)</f>
        <v>94.774544453619598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272475</v>
      </c>
      <c r="N55" s="123">
        <f t="shared" ca="1" si="34"/>
        <v>258236.94</v>
      </c>
      <c r="O55" s="123">
        <f t="shared" ca="1" si="32"/>
        <v>72.355544970579999</v>
      </c>
      <c r="P55" s="123">
        <f t="shared" ca="1" si="33"/>
        <v>94.774544453619598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272475</v>
      </c>
      <c r="N56" s="497">
        <f t="shared" ca="1" si="35"/>
        <v>258236.94</v>
      </c>
      <c r="O56" s="497">
        <f t="shared" ca="1" si="32"/>
        <v>72.355544970579999</v>
      </c>
      <c r="P56" s="497">
        <f t="shared" ca="1" si="33"/>
        <v>94.774544453619598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IFERROR(__xludf.DUMMYFUNCTION("IMPORTRANGE(""https://docs.google.com/spreadsheets/d/1MeEWN-I1oV_STSDYn1IFDPWt_1FKiwhDph83XaGc0o0/edit?usp=sharing"",""งบพรบ!AB64"")"),272475)</f>
        <v>272475</v>
      </c>
      <c r="N58" s="93">
        <f ca="1">IFERROR(__xludf.DUMMYFUNCTION("IMPORTRANGE(""https://docs.google.com/spreadsheets/d/1MeEWN-I1oV_STSDYn1IFDPWt_1FKiwhDph83XaGc0o0/edit?usp=sharing"",""งบพรบ!AD64"")"),258236.94)</f>
        <v>258236.94</v>
      </c>
      <c r="O58" s="93">
        <f t="shared" ca="1" si="32"/>
        <v>72.355544970579999</v>
      </c>
      <c r="P58" s="93">
        <f t="shared" ca="1" si="33"/>
        <v>94.774544453619598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469950</v>
      </c>
      <c r="N66" s="155">
        <f t="shared" ca="1" si="39"/>
        <v>420804.5</v>
      </c>
      <c r="O66" s="155">
        <f t="shared" ref="O66:O74" ca="1" si="40">IF(L66&gt;0,N66*100/L66,0)</f>
        <v>69.006969498196128</v>
      </c>
      <c r="P66" s="155">
        <f t="shared" ref="P66:P74" ca="1" si="41">IF(M66&gt;0,N66*100/M66,0)</f>
        <v>89.542398127460373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469950</v>
      </c>
      <c r="N68" s="93">
        <f t="shared" ca="1" si="42"/>
        <v>420804.5</v>
      </c>
      <c r="O68" s="93">
        <f t="shared" ca="1" si="40"/>
        <v>69.006969498196128</v>
      </c>
      <c r="P68" s="93">
        <f t="shared" ca="1" si="41"/>
        <v>89.542398127460373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469950</v>
      </c>
      <c r="N69" s="497">
        <f t="shared" ca="1" si="43"/>
        <v>420804.5</v>
      </c>
      <c r="O69" s="497">
        <f t="shared" ca="1" si="40"/>
        <v>69.006969498196128</v>
      </c>
      <c r="P69" s="497">
        <f t="shared" ca="1" si="41"/>
        <v>89.542398127460373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IFERROR(__xludf.DUMMYFUNCTION("IMPORTRANGE(""https://docs.google.com/spreadsheets/d/1MeEWN-I1oV_STSDYn1IFDPWt_1FKiwhDph83XaGc0o0/edit?usp=sharing"",""งบพรบ!AL64"")"),469950)</f>
        <v>469950</v>
      </c>
      <c r="N71" s="93">
        <f ca="1">IFERROR(__xludf.DUMMYFUNCTION("IMPORTRANGE(""https://docs.google.com/spreadsheets/d/1MeEWN-I1oV_STSDYn1IFDPWt_1FKiwhDph83XaGc0o0/edit?usp=sharing"",""งบพรบ!AN64"")"),420804.5)</f>
        <v>420804.5</v>
      </c>
      <c r="O71" s="93">
        <f t="shared" ca="1" si="40"/>
        <v>69.006969498196128</v>
      </c>
      <c r="P71" s="93">
        <f t="shared" ca="1" si="41"/>
        <v>89.542398127460373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IFERROR(__xludf.DUMMYFUNCTION("IMPORTRANGE(""https://docs.google.com/spreadsheets/d/1MeEWN-I1oV_STSDYn1IFDPWt_1FKiwhDph83XaGc0o0/edit?usp=sharing"",""งบพรบ!AV64"")"),29350)</f>
        <v>29350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418550</v>
      </c>
      <c r="N181" s="155">
        <f t="shared" ca="1" si="92"/>
        <v>407535.79</v>
      </c>
      <c r="O181" s="155">
        <f t="shared" ref="O181:O189" ca="1" si="93">IF(L181&gt;0,N181*100/L181,0)</f>
        <v>77.221371861676928</v>
      </c>
      <c r="P181" s="155">
        <f t="shared" ref="P181:P189" ca="1" si="94">IF(M181&gt;0,N181*100/M181,0)</f>
        <v>97.368484052084582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418550</v>
      </c>
      <c r="N183" s="93">
        <f t="shared" ca="1" si="95"/>
        <v>407535.79</v>
      </c>
      <c r="O183" s="93">
        <f t="shared" ca="1" si="93"/>
        <v>77.221371861676928</v>
      </c>
      <c r="P183" s="93">
        <f t="shared" ca="1" si="94"/>
        <v>97.368484052084582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418550</v>
      </c>
      <c r="N184" s="497">
        <f t="shared" ca="1" si="96"/>
        <v>407535.79</v>
      </c>
      <c r="O184" s="497">
        <f t="shared" ca="1" si="93"/>
        <v>77.221371861676928</v>
      </c>
      <c r="P184" s="497">
        <f t="shared" ca="1" si="94"/>
        <v>97.368484052084582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IFERROR(__xludf.DUMMYFUNCTION("IMPORTRANGE(""https://docs.google.com/spreadsheets/d/1MeEWN-I1oV_STSDYn1IFDPWt_1FKiwhDph83XaGc0o0/edit?usp=sharing"",""งบพรบ!CT64"")"),418550)</f>
        <v>418550</v>
      </c>
      <c r="N186" s="93">
        <f ca="1">IFERROR(__xludf.DUMMYFUNCTION("IMPORTRANGE(""https://docs.google.com/spreadsheets/d/1MeEWN-I1oV_STSDYn1IFDPWt_1FKiwhDph83XaGc0o0/edit?usp=sharing"",""งบพรบ!CV64"")"),407535.79)</f>
        <v>407535.79</v>
      </c>
      <c r="O186" s="93">
        <f t="shared" ca="1" si="93"/>
        <v>77.221371861676928</v>
      </c>
      <c r="P186" s="93">
        <f t="shared" ca="1" si="94"/>
        <v>97.368484052084582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176659.39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111909.39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176659.39</v>
      </c>
      <c r="O238" s="155">
        <f ca="1">IF(L238&gt;0,N238*100/L238,0)</f>
        <v>77.567240395170145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50">
        <v>111909.39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50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50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50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23800</v>
      </c>
      <c r="O261" s="155">
        <f t="shared" ref="O261:O269" ca="1" si="116">IF(L261&gt;0,N261*100/L261,0)</f>
        <v>88.475836431226767</v>
      </c>
      <c r="P261" s="155">
        <f t="shared" ref="P261:P269" ca="1" si="117">IF(M261&gt;0,N261*100/M261,0)</f>
        <v>99.581589958159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23800</v>
      </c>
      <c r="O263" s="93">
        <f t="shared" ca="1" si="116"/>
        <v>88.475836431226767</v>
      </c>
      <c r="P263" s="93">
        <f t="shared" ca="1" si="117"/>
        <v>99.581589958159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23800</v>
      </c>
      <c r="O264" s="497">
        <f t="shared" ca="1" si="116"/>
        <v>88.475836431226767</v>
      </c>
      <c r="P264" s="497">
        <f t="shared" ca="1" si="117"/>
        <v>99.581589958159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IFERROR(__xludf.DUMMYFUNCTION("IMPORTRANGE(""https://docs.google.com/spreadsheets/d/1MeEWN-I1oV_STSDYn1IFDPWt_1FKiwhDph83XaGc0o0/edit?usp=sharing"",""งบพรบ!DD64"")"),23900)</f>
        <v>23900</v>
      </c>
      <c r="N266" s="93">
        <f ca="1">IFERROR(__xludf.DUMMYFUNCTION("IMPORTRANGE(""https://docs.google.com/spreadsheets/d/1MeEWN-I1oV_STSDYn1IFDPWt_1FKiwhDph83XaGc0o0/edit?usp=sharing"",""งบพรบ!DF64"")"),23800)</f>
        <v>23800</v>
      </c>
      <c r="O266" s="93">
        <f t="shared" ca="1" si="116"/>
        <v>88.475836431226767</v>
      </c>
      <c r="P266" s="93">
        <f t="shared" ca="1" si="117"/>
        <v>99.581589958159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3">I287</f>
        <v>0</v>
      </c>
      <c r="J276" s="852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62875.4</v>
      </c>
      <c r="O298" s="155">
        <f t="shared" ref="O298:O306" ca="1" si="135">IF(L298&gt;0,N298*100/L298,0)</f>
        <v>98.550783699059565</v>
      </c>
      <c r="P298" s="155">
        <f t="shared" ref="P298:P306" ca="1" si="136">IF(M298&gt;0,N298*100/M298,0)</f>
        <v>98.550783699059565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62875.4</v>
      </c>
      <c r="O300" s="93">
        <f t="shared" ca="1" si="135"/>
        <v>98.550783699059565</v>
      </c>
      <c r="P300" s="93">
        <f t="shared" ca="1" si="136"/>
        <v>98.550783699059565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62875.4</v>
      </c>
      <c r="O301" s="497">
        <f t="shared" ca="1" si="135"/>
        <v>98.550783699059565</v>
      </c>
      <c r="P301" s="497">
        <f t="shared" ca="1" si="136"/>
        <v>98.550783699059565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IFERROR(__xludf.DUMMYFUNCTION("IMPORTRANGE(""https://docs.google.com/spreadsheets/d/1MeEWN-I1oV_STSDYn1IFDPWt_1FKiwhDph83XaGc0o0/edit?usp=sharing"",""งบพรบ!DZ64"")"),62875.4)</f>
        <v>62875.4</v>
      </c>
      <c r="O303" s="93">
        <f t="shared" ca="1" si="135"/>
        <v>98.550783699059565</v>
      </c>
      <c r="P303" s="93">
        <f t="shared" ca="1" si="136"/>
        <v>98.550783699059565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1266</v>
      </c>
      <c r="K327" s="445">
        <f ca="1">IF(I327&gt;0,J327*100/I327,0)</f>
        <v>158.25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443950</v>
      </c>
      <c r="N328" s="155">
        <f t="shared" ca="1" si="148"/>
        <v>343562.64</v>
      </c>
      <c r="O328" s="155">
        <f t="shared" ref="O328:O336" ca="1" si="149">IF(L328&gt;0,N328*100/L328,0)</f>
        <v>58.369459734964323</v>
      </c>
      <c r="P328" s="155">
        <f t="shared" ref="P328:P336" ca="1" si="150">IF(M328&gt;0,N328*100/M328,0)</f>
        <v>77.387687802680489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443950</v>
      </c>
      <c r="N330" s="93">
        <f t="shared" ca="1" si="151"/>
        <v>343562.64</v>
      </c>
      <c r="O330" s="93">
        <f t="shared" ca="1" si="149"/>
        <v>58.369459734964323</v>
      </c>
      <c r="P330" s="93">
        <f t="shared" ca="1" si="150"/>
        <v>77.387687802680489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443950</v>
      </c>
      <c r="N331" s="497">
        <f t="shared" ca="1" si="152"/>
        <v>343562.64</v>
      </c>
      <c r="O331" s="497">
        <f t="shared" ca="1" si="149"/>
        <v>58.369459734964323</v>
      </c>
      <c r="P331" s="497">
        <f t="shared" ca="1" si="150"/>
        <v>77.387687802680489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IFERROR(__xludf.DUMMYFUNCTION("IMPORTRANGE(""https://docs.google.com/spreadsheets/d/1MeEWN-I1oV_STSDYn1IFDPWt_1FKiwhDph83XaGc0o0/edit?usp=sharing"",""งบพรบ!ER64"")"),443950)</f>
        <v>443950</v>
      </c>
      <c r="N333" s="93">
        <f ca="1">IFERROR(__xludf.DUMMYFUNCTION("IMPORTRANGE(""https://docs.google.com/spreadsheets/d/1MeEWN-I1oV_STSDYn1IFDPWt_1FKiwhDph83XaGc0o0/edit?usp=sharing"",""งบพรบ!ET64"")"),343562.64)</f>
        <v>343562.64</v>
      </c>
      <c r="O333" s="93">
        <f t="shared" ca="1" si="149"/>
        <v>58.369459734964323</v>
      </c>
      <c r="P333" s="93">
        <f t="shared" ca="1" si="150"/>
        <v>77.387687802680489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IFERROR(__xludf.DUMMYFUNCTION("IMPORTRANGE(""https://docs.google.com/spreadsheets/d/1kVcqe37tkHyjCSG3S0O1AXqVkqjo8mSIZil3BcpIysc/edit?usp=sharing"",""ศูนย์!D64"")"),685)</f>
        <v>685</v>
      </c>
      <c r="K338" s="497">
        <f ca="1">IF(I338&gt;0,J338*100/I338,0)</f>
        <v>85.625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231840</v>
      </c>
      <c r="N345" s="155">
        <f t="shared" ca="1" si="154"/>
        <v>209036.93</v>
      </c>
      <c r="O345" s="155">
        <f t="shared" ref="O345:O353" ca="1" si="155">IF(L345&gt;0,N345*100/L345,0)</f>
        <v>71.561031803087872</v>
      </c>
      <c r="P345" s="155">
        <f t="shared" ref="P345:P353" ca="1" si="156">IF(M345&gt;0,N345*100/M345,0)</f>
        <v>90.164307280883364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231840</v>
      </c>
      <c r="N347" s="93">
        <f t="shared" ca="1" si="157"/>
        <v>209036.93</v>
      </c>
      <c r="O347" s="93">
        <f t="shared" ca="1" si="155"/>
        <v>71.561031803087872</v>
      </c>
      <c r="P347" s="93">
        <f t="shared" ca="1" si="156"/>
        <v>90.164307280883364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155840</v>
      </c>
      <c r="N348" s="497">
        <f t="shared" ca="1" si="158"/>
        <v>133036.93</v>
      </c>
      <c r="O348" s="497">
        <f t="shared" ca="1" si="155"/>
        <v>61.559821387256491</v>
      </c>
      <c r="P348" s="497">
        <f t="shared" ca="1" si="156"/>
        <v>85.36763988706366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IFERROR(__xludf.DUMMYFUNCTION("IMPORTRANGE(""https://docs.google.com/spreadsheets/d/1MeEWN-I1oV_STSDYn1IFDPWt_1FKiwhDph83XaGc0o0/edit?usp=sharing"",""งบพรบ!FB64"")"),155840)</f>
        <v>155840</v>
      </c>
      <c r="N350" s="93">
        <f ca="1">IFERROR(__xludf.DUMMYFUNCTION("IMPORTRANGE(""https://docs.google.com/spreadsheets/d/1MeEWN-I1oV_STSDYn1IFDPWt_1FKiwhDph83XaGc0o0/edit?usp=sharing"",""งบพรบ!FD64"")"),133036.93)</f>
        <v>133036.93</v>
      </c>
      <c r="O350" s="93">
        <f t="shared" ca="1" si="155"/>
        <v>61.559821387256491</v>
      </c>
      <c r="P350" s="93">
        <f t="shared" ca="1" si="156"/>
        <v>85.36763988706366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354334.83</v>
      </c>
      <c r="O414" s="549">
        <f ca="1">IF(L414&gt;0,N414*100/L414,0)</f>
        <v>72.788584634346748</v>
      </c>
      <c r="P414" s="549">
        <f ca="1">IF(M414&gt;0,N414*100/M414,0)</f>
        <v>72.788584634346748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197951.4</v>
      </c>
      <c r="O419" s="155">
        <f t="shared" ref="O419:O424" ca="1" si="184">IF(L419&gt;0,N419*100/L419,0)</f>
        <v>96.420555284948861</v>
      </c>
      <c r="P419" s="155">
        <f t="shared" ref="P419:P424" ca="1" si="185">IF(M419&gt;0,N419*100/M419,0)</f>
        <v>96.420555284948861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197951.4</v>
      </c>
      <c r="O421" s="93">
        <f t="shared" ca="1" si="184"/>
        <v>96.420555284948861</v>
      </c>
      <c r="P421" s="93">
        <f t="shared" ca="1" si="185"/>
        <v>96.420555284948861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197951.4</v>
      </c>
      <c r="O422" s="497">
        <f t="shared" ca="1" si="184"/>
        <v>96.420555284948861</v>
      </c>
      <c r="P422" s="497">
        <f t="shared" ca="1" si="185"/>
        <v>96.420555284948861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197951.4</v>
      </c>
      <c r="O424" s="93">
        <f t="shared" ca="1" si="184"/>
        <v>96.420555284948861</v>
      </c>
      <c r="P424" s="93">
        <f t="shared" ca="1" si="185"/>
        <v>96.420555284948861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17151.400000000001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150165.23000000001</v>
      </c>
      <c r="O544" s="155">
        <f t="shared" ref="O544:O549" ca="1" si="236">IF(L544&gt;0,N544*100/L544,0)</f>
        <v>68.50603558394161</v>
      </c>
      <c r="P544" s="155">
        <f t="shared" ref="P544:P549" ca="1" si="237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150165.23000000001</v>
      </c>
      <c r="O546" s="93">
        <f t="shared" ca="1" si="236"/>
        <v>68.50603558394161</v>
      </c>
      <c r="P546" s="93">
        <f t="shared" ca="1" si="237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150165.23000000001</v>
      </c>
      <c r="O547" s="497">
        <f t="shared" ca="1" si="236"/>
        <v>68.50603558394161</v>
      </c>
      <c r="P547" s="497">
        <f t="shared" ca="1" si="237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236"/>
        <v>68.50603558394161</v>
      </c>
      <c r="P549" s="93">
        <f t="shared" ca="1" si="237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2573.1999999999998</v>
      </c>
      <c r="O655" s="195">
        <f t="shared" ref="O655:O660" ca="1" si="273">IF(L655&gt;0,N655*100/L655,0)</f>
        <v>12.430917874396133</v>
      </c>
      <c r="P655" s="195">
        <f t="shared" ref="P655:P660" ca="1" si="274">IF(M655&gt;0,N655*100/M655,0)</f>
        <v>12.430917874396133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2573.1999999999998</v>
      </c>
      <c r="O657" s="93">
        <f t="shared" ca="1" si="273"/>
        <v>12.430917874396133</v>
      </c>
      <c r="P657" s="93">
        <f t="shared" ca="1" si="274"/>
        <v>12.430917874396133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2573.1999999999998</v>
      </c>
      <c r="O658" s="497">
        <f t="shared" ca="1" si="273"/>
        <v>12.430917874396133</v>
      </c>
      <c r="P658" s="497">
        <f t="shared" ca="1" si="274"/>
        <v>12.430917874396133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2573.1999999999998</v>
      </c>
      <c r="O660" s="93">
        <f t="shared" ca="1" si="273"/>
        <v>12.430917874396133</v>
      </c>
      <c r="P660" s="93">
        <f t="shared" ca="1" si="274"/>
        <v>12.430917874396133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2573.1999999999998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3645</v>
      </c>
      <c r="O685" s="195">
        <f t="shared" ref="O685:O688" ca="1" si="282">IF(L685&gt;0,N685*100/L685,0)</f>
        <v>8.7620192307692299</v>
      </c>
      <c r="P685" s="195">
        <f t="shared" ref="P685:P688" ca="1" si="283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3645</v>
      </c>
      <c r="O687" s="93">
        <f t="shared" ca="1" si="282"/>
        <v>8.7620192307692299</v>
      </c>
      <c r="P687" s="93">
        <f t="shared" ca="1" si="283"/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3645</v>
      </c>
      <c r="O688" s="497">
        <f t="shared" ca="1" si="282"/>
        <v>8.7620192307692299</v>
      </c>
      <c r="P688" s="497">
        <f t="shared" ca="1" si="283"/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9</v>
      </c>
      <c r="K721" s="195">
        <f t="shared" ca="1" si="290"/>
        <v>25.714285714285715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68.56</v>
      </c>
      <c r="K722" s="195">
        <f t="shared" ca="1" si="290"/>
        <v>17.761658031088082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IFERROR(__xludf.DUMMYFUNCTION("IMPORTRANGE(""https://docs.google.com/spreadsheets/d/1XWAQStnk-4SwqDmLtmXYiTMKHgktTP8We1SCoS47DrQ/edit?usp=sharing"",""จัดที่ดิน!BM64"")"),9)</f>
        <v>9</v>
      </c>
      <c r="K723" s="497">
        <f t="shared" ca="1" si="290"/>
        <v>25.714285714285715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IFERROR(__xludf.DUMMYFUNCTION("IMPORTRANGE(""https://docs.google.com/spreadsheets/d/1XWAQStnk-4SwqDmLtmXYiTMKHgktTP8We1SCoS47DrQ/edit?usp=sharing"",""จัดที่ดิน!BO64"")"),68.56)</f>
        <v>68.56</v>
      </c>
      <c r="K725" s="497">
        <f t="shared" ref="K725:K726" ca="1" si="291">IF(I725&gt;0,J725*100/I725,0)</f>
        <v>17.761658031088082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7">I800</f>
        <v>0</v>
      </c>
      <c r="J785" s="866">
        <f t="shared" ca="1" si="317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IFERROR(__xludf.DUMMYFUNCTION("IMPORTRANGE(""https://docs.google.com/spreadsheets/d/19vJNZY_5yjcGF2XGBMNZRCAIB0Kwfpjp8YEOfu-bneM/edit?usp=sharing"",""งานกองทุน!F64"")"),856158.01)</f>
        <v>856158.01</v>
      </c>
      <c r="K821" s="497">
        <f t="shared" ref="K821:K828" ca="1" si="334">IF(I821&gt;0,J821*100/I821,0)</f>
        <v>41.574384358640692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IFERROR(__xludf.DUMMYFUNCTION("IMPORTRANGE(""https://docs.google.com/spreadsheets/d/19vJNZY_5yjcGF2XGBMNZRCAIB0Kwfpjp8YEOfu-bneM/edit?usp=sharing"",""งานกองทุน!E64"")"),43)</f>
        <v>43</v>
      </c>
      <c r="K822" s="497">
        <f t="shared" ca="1" si="334"/>
        <v>39.090909090909093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IFERROR(__xludf.DUMMYFUNCTION("IMPORTRANGE(""https://docs.google.com/spreadsheets/d/19vJNZY_5yjcGF2XGBMNZRCAIB0Kwfpjp8YEOfu-bneM/edit?usp=sharing"",""งานกองทุน!K64"")"),1679489.58)</f>
        <v>1679489.58</v>
      </c>
      <c r="K823" s="497">
        <f t="shared" ca="1" si="334"/>
        <v>27.643374684287288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IFERROR(__xludf.DUMMYFUNCTION("IMPORTRANGE(""https://docs.google.com/spreadsheets/d/19vJNZY_5yjcGF2XGBMNZRCAIB0Kwfpjp8YEOfu-bneM/edit?usp=sharing"",""งานกองทุน!J64"")"),100)</f>
        <v>100</v>
      </c>
      <c r="K824" s="497">
        <f t="shared" ca="1" si="334"/>
        <v>48.780487804878049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IFERROR(__xludf.DUMMYFUNCTION("IMPORTRANGE(""https://docs.google.com/spreadsheets/d/19vJNZY_5yjcGF2XGBMNZRCAIB0Kwfpjp8YEOfu-bneM/edit?usp=sharing"",""งานกองทุน!P64"")"),568927.79)</f>
        <v>568927.79</v>
      </c>
      <c r="K825" s="497">
        <f t="shared" ca="1" si="334"/>
        <v>39.306658471420278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IFERROR(__xludf.DUMMYFUNCTION("IMPORTRANGE(""https://docs.google.com/spreadsheets/d/19vJNZY_5yjcGF2XGBMNZRCAIB0Kwfpjp8YEOfu-bneM/edit?usp=sharing"",""งานกองทุน!O64"")"),1237)</f>
        <v>1237</v>
      </c>
      <c r="K826" s="497">
        <f t="shared" ca="1" si="334"/>
        <v>85.369220151828841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IFERROR(__xludf.DUMMYFUNCTION("IMPORTRANGE(""https://docs.google.com/spreadsheets/d/19vJNZY_5yjcGF2XGBMNZRCAIB0Kwfpjp8YEOfu-bneM/edit?usp=sharing"",""งานกองทุน!U64"")"),4905000)</f>
        <v>4905000</v>
      </c>
      <c r="K827" s="497">
        <f t="shared" ca="1" si="334"/>
        <v>59.963325183374081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IFERROR(__xludf.DUMMYFUNCTION("IMPORTRANGE(""https://docs.google.com/spreadsheets/d/19vJNZY_5yjcGF2XGBMNZRCAIB0Kwfpjp8YEOfu-bneM/edit?usp=sharing"",""งานกองทุน!T64"")"),109)</f>
        <v>109</v>
      </c>
      <c r="K828" s="502">
        <f t="shared" ca="1" si="334"/>
        <v>33.333333333333336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3F0E2-AC15-43F6-AAA1-CBE7D521FCF2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352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2365296.2800000003</v>
      </c>
      <c r="N8" s="22">
        <f t="shared" ca="1" si="0"/>
        <v>1827771.0899999999</v>
      </c>
      <c r="O8" s="22">
        <f t="shared" ref="O8:O16" ca="1" si="1">IF(L8&gt;0,N8*100/L8,0)</f>
        <v>67.827791205255608</v>
      </c>
      <c r="P8" s="22">
        <f t="shared" ref="P8:P16" ca="1" si="2">IF(M8&gt;0,N8*100/M8,0)</f>
        <v>77.274509136758113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2365296.2800000003</v>
      </c>
      <c r="N10" s="30">
        <f t="shared" ca="1" si="3"/>
        <v>1827771.0899999999</v>
      </c>
      <c r="O10" s="30">
        <f t="shared" ca="1" si="1"/>
        <v>67.827791205255608</v>
      </c>
      <c r="P10" s="30">
        <f t="shared" ca="1" si="2"/>
        <v>77.274509136758113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2291396.2800000003</v>
      </c>
      <c r="N11" s="497">
        <f t="shared" ca="1" si="4"/>
        <v>1753871.0899999999</v>
      </c>
      <c r="O11" s="497">
        <f t="shared" ca="1" si="1"/>
        <v>66.920623407227424</v>
      </c>
      <c r="P11" s="497">
        <f t="shared" ca="1" si="2"/>
        <v>76.54158755987855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2291396.2800000003</v>
      </c>
      <c r="N13" s="93">
        <f t="shared" ca="1" si="5"/>
        <v>1753871.0899999999</v>
      </c>
      <c r="O13" s="93">
        <f t="shared" ca="1" si="1"/>
        <v>66.920623407227424</v>
      </c>
      <c r="P13" s="93">
        <f t="shared" ca="1" si="2"/>
        <v>76.54158755987855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1866383.28</v>
      </c>
      <c r="N18" s="22">
        <f t="shared" ca="1" si="8"/>
        <v>1603903.0899999999</v>
      </c>
      <c r="O18" s="22">
        <f t="shared" ref="O18:O26" ca="1" si="9">IF(L18&gt;0,N18*100/L18,0)</f>
        <v>73.043801148551111</v>
      </c>
      <c r="P18" s="22">
        <f t="shared" ref="P18:P26" ca="1" si="10">IF(M18&gt;0,N18*100/M18,0)</f>
        <v>85.936426198588748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1866383.28</v>
      </c>
      <c r="N20" s="30">
        <f t="shared" ca="1" si="11"/>
        <v>1603903.0899999999</v>
      </c>
      <c r="O20" s="30">
        <f t="shared" ca="1" si="9"/>
        <v>73.043801148551111</v>
      </c>
      <c r="P20" s="30">
        <f t="shared" ca="1" si="10"/>
        <v>85.936426198588748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1792483.28</v>
      </c>
      <c r="N21" s="497">
        <f t="shared" ca="1" si="12"/>
        <v>1530003.0899999999</v>
      </c>
      <c r="O21" s="497">
        <f t="shared" ca="1" si="9"/>
        <v>72.104994556790814</v>
      </c>
      <c r="P21" s="497">
        <f t="shared" ca="1" si="10"/>
        <v>85.356617106074211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1792483.28</v>
      </c>
      <c r="N23" s="93">
        <f t="shared" ca="1" si="13"/>
        <v>1530003.0899999999</v>
      </c>
      <c r="O23" s="93">
        <f t="shared" ca="1" si="9"/>
        <v>72.104994556790814</v>
      </c>
      <c r="P23" s="93">
        <f t="shared" ca="1" si="10"/>
        <v>85.356617106074211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223868</v>
      </c>
      <c r="O31" s="497">
        <f t="shared" ca="1" si="17"/>
        <v>44.871149879838768</v>
      </c>
      <c r="P31" s="497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223868</v>
      </c>
      <c r="O33" s="93">
        <f t="shared" ca="1" si="17"/>
        <v>44.871149879838768</v>
      </c>
      <c r="P33" s="93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1866383.28</v>
      </c>
      <c r="N37" s="59">
        <f t="shared" ca="1" si="24"/>
        <v>1603903.0899999999</v>
      </c>
      <c r="O37" s="59">
        <f t="shared" ca="1" si="17"/>
        <v>73.043801148551111</v>
      </c>
      <c r="P37" s="59">
        <f t="shared" ca="1" si="18"/>
        <v>85.936426198588748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365113.28</v>
      </c>
      <c r="N41" s="85">
        <f t="shared" ca="1" si="25"/>
        <v>242080</v>
      </c>
      <c r="O41" s="85">
        <f t="shared" ref="O41:O49" ca="1" si="26">IF(L41&gt;0,N41*100/L41,0)</f>
        <v>68.172345818079421</v>
      </c>
      <c r="P41" s="85">
        <f t="shared" ref="P41:P49" ca="1" si="27">IF(M41&gt;0,N41*100/M41,0)</f>
        <v>66.302710216401877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365113.28</v>
      </c>
      <c r="N43" s="92">
        <f t="shared" ca="1" si="28"/>
        <v>242080</v>
      </c>
      <c r="O43" s="92">
        <f t="shared" ca="1" si="26"/>
        <v>68.172345818079421</v>
      </c>
      <c r="P43" s="92">
        <f t="shared" ca="1" si="27"/>
        <v>66.302710216401877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365113.28</v>
      </c>
      <c r="N44" s="497">
        <f t="shared" ca="1" si="29"/>
        <v>242080</v>
      </c>
      <c r="O44" s="497">
        <f t="shared" ca="1" si="26"/>
        <v>68.172345818079421</v>
      </c>
      <c r="P44" s="497">
        <f t="shared" ca="1" si="27"/>
        <v>66.302710216401877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IFERROR(__xludf.DUMMYFUNCTION("IMPORTRANGE(""https://docs.google.com/spreadsheets/d/1MeEWN-I1oV_STSDYn1IFDPWt_1FKiwhDph83XaGc0o0/edit?usp=sharing"",""งบพรบ!R65"")"),365113.28)</f>
        <v>365113.28</v>
      </c>
      <c r="N46" s="93">
        <f ca="1">IFERROR(__xludf.DUMMYFUNCTION("IMPORTRANGE(""https://docs.google.com/spreadsheets/d/1MeEWN-I1oV_STSDYn1IFDPWt_1FKiwhDph83XaGc0o0/edit?usp=sharing"",""งบพรบ!T65"")"),242080)</f>
        <v>242080</v>
      </c>
      <c r="O46" s="93">
        <f t="shared" ca="1" si="26"/>
        <v>68.172345818079421</v>
      </c>
      <c r="P46" s="93">
        <f t="shared" ca="1" si="27"/>
        <v>66.302710216401877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607545</v>
      </c>
      <c r="N53" s="116">
        <f t="shared" ca="1" si="31"/>
        <v>593540.94999999995</v>
      </c>
      <c r="O53" s="116">
        <f t="shared" ref="O53:O61" ca="1" si="32">IF(L53&gt;0,N53*100/L53,0)</f>
        <v>83.059186957738589</v>
      </c>
      <c r="P53" s="116">
        <f t="shared" ref="P53:P61" ca="1" si="33">IF(M53&gt;0,N53*100/M53,0)</f>
        <v>97.694977326782364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607545</v>
      </c>
      <c r="N55" s="123">
        <f t="shared" ca="1" si="34"/>
        <v>593540.94999999995</v>
      </c>
      <c r="O55" s="123">
        <f t="shared" ca="1" si="32"/>
        <v>83.059186957738589</v>
      </c>
      <c r="P55" s="123">
        <f t="shared" ca="1" si="33"/>
        <v>97.694977326782364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579645</v>
      </c>
      <c r="N56" s="497">
        <f t="shared" ca="1" si="35"/>
        <v>565640.94999999995</v>
      </c>
      <c r="O56" s="497">
        <f t="shared" ca="1" si="32"/>
        <v>82.370897043832812</v>
      </c>
      <c r="P56" s="497">
        <f t="shared" ca="1" si="33"/>
        <v>97.584029880357789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IFERROR(__xludf.DUMMYFUNCTION("IMPORTRANGE(""https://docs.google.com/spreadsheets/d/1MeEWN-I1oV_STSDYn1IFDPWt_1FKiwhDph83XaGc0o0/edit?usp=sharing"",""งบพรบ!AB65"")"),579645)</f>
        <v>579645</v>
      </c>
      <c r="N58" s="93">
        <f ca="1">IFERROR(__xludf.DUMMYFUNCTION("IMPORTRANGE(""https://docs.google.com/spreadsheets/d/1MeEWN-I1oV_STSDYn1IFDPWt_1FKiwhDph83XaGc0o0/edit?usp=sharing"",""งบพรบ!AD65"")"),565640.95)</f>
        <v>565640.94999999995</v>
      </c>
      <c r="O58" s="93">
        <f t="shared" ca="1" si="32"/>
        <v>82.370897043832812</v>
      </c>
      <c r="P58" s="93">
        <f t="shared" ca="1" si="33"/>
        <v>97.584029880357789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312980</v>
      </c>
      <c r="N88" s="155">
        <f t="shared" ca="1" si="49"/>
        <v>300058.14</v>
      </c>
      <c r="O88" s="155">
        <f t="shared" ref="O88:O96" ca="1" si="50">IF(L88&gt;0,N88*100/L88,0)</f>
        <v>75.490122773472876</v>
      </c>
      <c r="P88" s="155">
        <f t="shared" ref="P88:P96" ca="1" si="51">IF(M88&gt;0,N88*100/M88,0)</f>
        <v>95.871346411911304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312980</v>
      </c>
      <c r="N90" s="93">
        <f t="shared" ca="1" si="52"/>
        <v>300058.14</v>
      </c>
      <c r="O90" s="93">
        <f t="shared" ca="1" si="50"/>
        <v>75.490122773472876</v>
      </c>
      <c r="P90" s="93">
        <f t="shared" ca="1" si="51"/>
        <v>95.871346411911304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312980</v>
      </c>
      <c r="N91" s="497">
        <f t="shared" ca="1" si="53"/>
        <v>300058.14</v>
      </c>
      <c r="O91" s="497">
        <f t="shared" ca="1" si="50"/>
        <v>75.490122773472876</v>
      </c>
      <c r="P91" s="497">
        <f t="shared" ca="1" si="51"/>
        <v>95.871346411911304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IFERROR(__xludf.DUMMYFUNCTION("IMPORTRANGE(""https://docs.google.com/spreadsheets/d/1MeEWN-I1oV_STSDYn1IFDPWt_1FKiwhDph83XaGc0o0/edit?usp=sharing"",""งบพรบ!AV65"")"),312980)</f>
        <v>312980</v>
      </c>
      <c r="N93" s="93">
        <f ca="1">IFERROR(__xludf.DUMMYFUNCTION("IMPORTRANGE(""https://docs.google.com/spreadsheets/d/1MeEWN-I1oV_STSDYn1IFDPWt_1FKiwhDph83XaGc0o0/edit?usp=sharing"",""งบพรบ!AX65"")"),300058.14)</f>
        <v>300058.14</v>
      </c>
      <c r="O93" s="93">
        <f t="shared" ca="1" si="50"/>
        <v>75.490122773472876</v>
      </c>
      <c r="P93" s="93">
        <f t="shared" ca="1" si="51"/>
        <v>95.871346411911304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1950</v>
      </c>
      <c r="O149" s="155">
        <f t="shared" ref="O149:O157" ca="1" si="78">IF(L149&gt;0,N149*100/L149,0)</f>
        <v>26</v>
      </c>
      <c r="P149" s="155">
        <f t="shared" ref="P149:P157" ca="1" si="79">IF(M149&gt;0,N149*100/M149,0)</f>
        <v>26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1950</v>
      </c>
      <c r="O151" s="93">
        <f t="shared" ca="1" si="78"/>
        <v>26</v>
      </c>
      <c r="P151" s="93">
        <f t="shared" ca="1" si="79"/>
        <v>26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1950</v>
      </c>
      <c r="O152" s="497">
        <f t="shared" ca="1" si="78"/>
        <v>26</v>
      </c>
      <c r="P152" s="497">
        <f t="shared" ca="1" si="79"/>
        <v>26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IFERROR(__xludf.DUMMYFUNCTION("IMPORTRANGE(""https://docs.google.com/spreadsheets/d/1MeEWN-I1oV_STSDYn1IFDPWt_1FKiwhDph83XaGc0o0/edit?usp=sharing"",""งบพรบ!CB65"")"),1950)</f>
        <v>1950</v>
      </c>
      <c r="O154" s="93">
        <f t="shared" ca="1" si="78"/>
        <v>26</v>
      </c>
      <c r="P154" s="93">
        <f t="shared" ca="1" si="79"/>
        <v>26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30570</v>
      </c>
      <c r="O165" s="155">
        <f t="shared" ref="O165:O173" ca="1" si="85">IF(L165&gt;0,N165*100/L165,0)</f>
        <v>145.22565320665083</v>
      </c>
      <c r="P165" s="155">
        <f t="shared" ref="P165:P173" ca="1" si="86">IF(M165&gt;0,N165*100/M165,0)</f>
        <v>98.01218339211286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30570</v>
      </c>
      <c r="O167" s="93">
        <f t="shared" ca="1" si="85"/>
        <v>145.22565320665083</v>
      </c>
      <c r="P167" s="93">
        <f t="shared" ca="1" si="86"/>
        <v>98.01218339211286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30570</v>
      </c>
      <c r="O168" s="497">
        <f t="shared" ca="1" si="85"/>
        <v>145.22565320665083</v>
      </c>
      <c r="P168" s="497">
        <f t="shared" ca="1" si="86"/>
        <v>98.01218339211286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IFERROR(__xludf.DUMMYFUNCTION("IMPORTRANGE(""https://docs.google.com/spreadsheets/d/1MeEWN-I1oV_STSDYn1IFDPWt_1FKiwhDph83XaGc0o0/edit?usp=sharing"",""งบพรบ!CL65"")"),30570)</f>
        <v>30570</v>
      </c>
      <c r="O170" s="93">
        <f t="shared" ca="1" si="85"/>
        <v>145.22565320665083</v>
      </c>
      <c r="P170" s="93">
        <f t="shared" ca="1" si="86"/>
        <v>98.01218339211286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35500</v>
      </c>
      <c r="N181" s="155">
        <f t="shared" ca="1" si="92"/>
        <v>19120</v>
      </c>
      <c r="O181" s="155">
        <f t="shared" ref="O181:O189" ca="1" si="93">IF(L181&gt;0,N181*100/L181,0)</f>
        <v>42.021978021978022</v>
      </c>
      <c r="P181" s="155">
        <f t="shared" ref="P181:P189" ca="1" si="94">IF(M181&gt;0,N181*100/M181,0)</f>
        <v>53.859154929577464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35500</v>
      </c>
      <c r="N183" s="93">
        <f t="shared" ca="1" si="95"/>
        <v>19120</v>
      </c>
      <c r="O183" s="93">
        <f t="shared" ca="1" si="93"/>
        <v>42.021978021978022</v>
      </c>
      <c r="P183" s="93">
        <f t="shared" ca="1" si="94"/>
        <v>53.859154929577464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35500</v>
      </c>
      <c r="N184" s="497">
        <f t="shared" ca="1" si="96"/>
        <v>19120</v>
      </c>
      <c r="O184" s="497">
        <f t="shared" ca="1" si="93"/>
        <v>42.021978021978022</v>
      </c>
      <c r="P184" s="497">
        <f t="shared" ca="1" si="94"/>
        <v>53.859154929577464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IFERROR(__xludf.DUMMYFUNCTION("IMPORTRANGE(""https://docs.google.com/spreadsheets/d/1MeEWN-I1oV_STSDYn1IFDPWt_1FKiwhDph83XaGc0o0/edit?usp=sharing"",""งบพรบ!CT65"")"),35500)</f>
        <v>35500</v>
      </c>
      <c r="N186" s="93">
        <f ca="1">IFERROR(__xludf.DUMMYFUNCTION("IMPORTRANGE(""https://docs.google.com/spreadsheets/d/1MeEWN-I1oV_STSDYn1IFDPWt_1FKiwhDph83XaGc0o0/edit?usp=sharing"",""งบพรบ!CV65"")"),19120)</f>
        <v>19120</v>
      </c>
      <c r="O186" s="93">
        <f t="shared" ca="1" si="93"/>
        <v>42.021978021978022</v>
      </c>
      <c r="P186" s="93">
        <f t="shared" ca="1" si="94"/>
        <v>53.859154929577464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1120</v>
      </c>
      <c r="O191" s="155">
        <f ca="1">IF(L191&gt;0,N191*100/L191,0)</f>
        <v>18.666666666666668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19255</v>
      </c>
      <c r="O261" s="155">
        <f t="shared" ref="O261:O269" ca="1" si="117">IF(L261&gt;0,N261*100/L261,0)</f>
        <v>71.579925650557627</v>
      </c>
      <c r="P261" s="155">
        <f t="shared" ref="P261:P269" ca="1" si="118">IF(M261&gt;0,N261*100/M261,0)</f>
        <v>80.56485355648536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19255</v>
      </c>
      <c r="O263" s="93">
        <f t="shared" ca="1" si="117"/>
        <v>71.579925650557627</v>
      </c>
      <c r="P263" s="93">
        <f t="shared" ca="1" si="118"/>
        <v>80.56485355648536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19255</v>
      </c>
      <c r="O264" s="497">
        <f t="shared" ca="1" si="117"/>
        <v>71.579925650557627</v>
      </c>
      <c r="P264" s="497">
        <f t="shared" ca="1" si="118"/>
        <v>80.56485355648536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IFERROR(__xludf.DUMMYFUNCTION("IMPORTRANGE(""https://docs.google.com/spreadsheets/d/1MeEWN-I1oV_STSDYn1IFDPWt_1FKiwhDph83XaGc0o0/edit?usp=sharing"",""งบพรบ!DD65"")"),23900)</f>
        <v>23900</v>
      </c>
      <c r="N266" s="93">
        <f ca="1">IFERROR(__xludf.DUMMYFUNCTION("IMPORTRANGE(""https://docs.google.com/spreadsheets/d/1MeEWN-I1oV_STSDYn1IFDPWt_1FKiwhDph83XaGc0o0/edit?usp=sharing"",""งบพรบ!DF65"")"),19255)</f>
        <v>19255</v>
      </c>
      <c r="O266" s="93">
        <f t="shared" ca="1" si="117"/>
        <v>71.579925650557627</v>
      </c>
      <c r="P266" s="93">
        <f t="shared" ca="1" si="118"/>
        <v>80.56485355648536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474</v>
      </c>
      <c r="K327" s="445">
        <f ca="1">IF(I327&gt;0,J327*100/I327,0)</f>
        <v>67.714285714285708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94940</v>
      </c>
      <c r="O328" s="155">
        <f t="shared" ref="O328:O336" ca="1" si="150">IF(L328&gt;0,N328*100/L328,0)</f>
        <v>58.968944099378881</v>
      </c>
      <c r="P328" s="155">
        <f t="shared" ref="P328:P336" ca="1" si="151">IF(M328&gt;0,N328*100/M328,0)</f>
        <v>77.030425963488838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94940</v>
      </c>
      <c r="O330" s="93">
        <f t="shared" ca="1" si="150"/>
        <v>58.968944099378881</v>
      </c>
      <c r="P330" s="93">
        <f t="shared" ca="1" si="151"/>
        <v>77.030425963488838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94940</v>
      </c>
      <c r="O331" s="497">
        <f t="shared" ca="1" si="150"/>
        <v>58.968944099378881</v>
      </c>
      <c r="P331" s="497">
        <f t="shared" ca="1" si="151"/>
        <v>77.030425963488838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IFERROR(__xludf.DUMMYFUNCTION("IMPORTRANGE(""https://docs.google.com/spreadsheets/d/1MeEWN-I1oV_STSDYn1IFDPWt_1FKiwhDph83XaGc0o0/edit?usp=sharing"",""งบพรบ!ER65"")"),123250)</f>
        <v>123250</v>
      </c>
      <c r="N333" s="93">
        <f ca="1">IFERROR(__xludf.DUMMYFUNCTION("IMPORTRANGE(""https://docs.google.com/spreadsheets/d/1MeEWN-I1oV_STSDYn1IFDPWt_1FKiwhDph83XaGc0o0/edit?usp=sharing"",""งบพรบ!ET65"")"),94940)</f>
        <v>94940</v>
      </c>
      <c r="O333" s="93">
        <f t="shared" ca="1" si="150"/>
        <v>58.968944099378881</v>
      </c>
      <c r="P333" s="93">
        <f t="shared" ca="1" si="151"/>
        <v>77.030425963488838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IFERROR(__xludf.DUMMYFUNCTION("IMPORTRANGE(""https://docs.google.com/spreadsheets/d/1kVcqe37tkHyjCSG3S0O1AXqVkqjo8mSIZil3BcpIysc/edit?usp=sharing"",""ศูนย์!D65"")"),337)</f>
        <v>337</v>
      </c>
      <c r="K338" s="497">
        <f ca="1">IF(I338&gt;0,J338*100/I338,0)</f>
        <v>48.142857142857146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359405</v>
      </c>
      <c r="N345" s="155">
        <f t="shared" ca="1" si="155"/>
        <v>302389</v>
      </c>
      <c r="O345" s="155">
        <f t="shared" ref="O345:O353" ca="1" si="156">IF(L345&gt;0,N345*100/L345,0)</f>
        <v>64.795791548812886</v>
      </c>
      <c r="P345" s="155">
        <f t="shared" ref="P345:P353" ca="1" si="157">IF(M345&gt;0,N345*100/M345,0)</f>
        <v>84.13600255978632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359405</v>
      </c>
      <c r="N347" s="93">
        <f t="shared" ca="1" si="158"/>
        <v>302389</v>
      </c>
      <c r="O347" s="93">
        <f t="shared" ca="1" si="156"/>
        <v>64.795791548812886</v>
      </c>
      <c r="P347" s="93">
        <f t="shared" ca="1" si="157"/>
        <v>84.13600255978632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313405</v>
      </c>
      <c r="N348" s="497">
        <f t="shared" ca="1" si="159"/>
        <v>256389</v>
      </c>
      <c r="O348" s="497">
        <f t="shared" ca="1" si="156"/>
        <v>60.946324997622895</v>
      </c>
      <c r="P348" s="497">
        <f t="shared" ca="1" si="157"/>
        <v>81.807565290917509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IFERROR(__xludf.DUMMYFUNCTION("IMPORTRANGE(""https://docs.google.com/spreadsheets/d/1MeEWN-I1oV_STSDYn1IFDPWt_1FKiwhDph83XaGc0o0/edit?usp=sharing"",""งบพรบ!FB65"")"),313405)</f>
        <v>313405</v>
      </c>
      <c r="N350" s="93">
        <f ca="1">IFERROR(__xludf.DUMMYFUNCTION("IMPORTRANGE(""https://docs.google.com/spreadsheets/d/1MeEWN-I1oV_STSDYn1IFDPWt_1FKiwhDph83XaGc0o0/edit?usp=sharing"",""งบพรบ!FD65"")"),256389)</f>
        <v>256389</v>
      </c>
      <c r="O350" s="93">
        <f t="shared" ca="1" si="156"/>
        <v>60.946324997622895</v>
      </c>
      <c r="P350" s="93">
        <f t="shared" ca="1" si="157"/>
        <v>81.807565290917509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IFERROR(__xludf.DUMMYFUNCTION("IMPORTRANGE(""https://docs.google.com/spreadsheets/d/1XWAQStnk-4SwqDmLtmXYiTMKHgktTP8We1SCoS47DrQ/edit?usp=sharing"",""จัดที่ดิน!AB65"")"),1.28)</f>
        <v>1.28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48</v>
      </c>
      <c r="K364" s="479">
        <f t="shared" ca="1" si="161"/>
        <v>69.565217391304344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48</v>
      </c>
      <c r="K374" s="491">
        <f t="shared" ca="1" si="163"/>
        <v>73.84615384615384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IFERROR(__xludf.DUMMYFUNCTION("IMPORTRANGE(""https://docs.google.com/spreadsheets/d/1XWAQStnk-4SwqDmLtmXYiTMKHgktTP8We1SCoS47DrQ/edit?usp=sharing"",""จัดที่ดิน!AJ65"")"),50)</f>
        <v>50</v>
      </c>
      <c r="K379" s="497">
        <f t="shared" ca="1" si="164"/>
        <v>76.92307692307692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IFERROR(__xludf.DUMMYFUNCTION("IMPORTRANGE(""https://docs.google.com/spreadsheets/d/1XWAQStnk-4SwqDmLtmXYiTMKHgktTP8We1SCoS47DrQ/edit?usp=sharing"",""จัดที่ดิน!AK65"")"),770.699999999999)</f>
        <v>770.69999999999902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IFERROR(__xludf.DUMMYFUNCTION("IMPORTRANGE(""https://docs.google.com/spreadsheets/d/1XWAQStnk-4SwqDmLtmXYiTMKHgktTP8We1SCoS47DrQ/edit?usp=sharing"",""จัดที่ดิน!AL65"")"),48)</f>
        <v>48</v>
      </c>
      <c r="K381" s="497">
        <f t="shared" ca="1" si="164"/>
        <v>73.84615384615384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IFERROR(__xludf.DUMMYFUNCTION("IMPORTRANGE(""https://docs.google.com/spreadsheets/d/1XWAQStnk-4SwqDmLtmXYiTMKHgktTP8We1SCoS47DrQ/edit?usp=sharing"",""จัดที่ดิน!AM65"")"),770.27)</f>
        <v>770.27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223868</v>
      </c>
      <c r="O414" s="549">
        <f ca="1">IF(L414&gt;0,N414*100/L414,0)</f>
        <v>44.871149879838768</v>
      </c>
      <c r="P414" s="549">
        <f ca="1">IF(M414&gt;0,N414*100/M414,0)</f>
        <v>44.871149879838768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123210</v>
      </c>
      <c r="O544" s="155">
        <f t="shared" ref="O544:O549" ca="1" si="237">IF(L544&gt;0,N544*100/L544,0)</f>
        <v>56.440677966101696</v>
      </c>
      <c r="P544" s="155">
        <f t="shared" ref="P544:P549" ca="1" si="238">IF(M544&gt;0,N544*100/M544,0)</f>
        <v>56.440677966101696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123210</v>
      </c>
      <c r="O546" s="93">
        <f t="shared" ca="1" si="237"/>
        <v>56.440677966101696</v>
      </c>
      <c r="P546" s="93">
        <f t="shared" ca="1" si="238"/>
        <v>56.440677966101696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123210</v>
      </c>
      <c r="O547" s="497">
        <f t="shared" ca="1" si="237"/>
        <v>56.440677966101696</v>
      </c>
      <c r="P547" s="497">
        <f t="shared" ca="1" si="238"/>
        <v>56.440677966101696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123210</v>
      </c>
      <c r="O549" s="93">
        <f t="shared" ca="1" si="237"/>
        <v>56.440677966101696</v>
      </c>
      <c r="P549" s="93">
        <f t="shared" ca="1" si="238"/>
        <v>56.440677966101696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45210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IFERROR(__xludf.DUMMYFUNCTION("IMPORTRANGE(""https://docs.google.com/spreadsheets/d/19vJNZY_5yjcGF2XGBMNZRCAIB0Kwfpjp8YEOfu-bneM/edit?usp=sharing"",""งานกองทุน!F65"")"),963105.33)</f>
        <v>963105.33</v>
      </c>
      <c r="K821" s="497">
        <f t="shared" ref="K821:K828" ca="1" si="335">IF(I821&gt;0,J821*100/I821,0)</f>
        <v>78.788031468081385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IFERROR(__xludf.DUMMYFUNCTION("IMPORTRANGE(""https://docs.google.com/spreadsheets/d/19vJNZY_5yjcGF2XGBMNZRCAIB0Kwfpjp8YEOfu-bneM/edit?usp=sharing"",""งานกองทุน!E65"")"),71)</f>
        <v>71</v>
      </c>
      <c r="K822" s="497">
        <f t="shared" ca="1" si="335"/>
        <v>74.736842105263165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IFERROR(__xludf.DUMMYFUNCTION("IMPORTRANGE(""https://docs.google.com/spreadsheets/d/19vJNZY_5yjcGF2XGBMNZRCAIB0Kwfpjp8YEOfu-bneM/edit?usp=sharing"",""งานกองทุน!K65"")"),154596.03)</f>
        <v>154596.03</v>
      </c>
      <c r="K823" s="497">
        <f t="shared" ca="1" si="335"/>
        <v>38.500487058610531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IFERROR(__xludf.DUMMYFUNCTION("IMPORTRANGE(""https://docs.google.com/spreadsheets/d/19vJNZY_5yjcGF2XGBMNZRCAIB0Kwfpjp8YEOfu-bneM/edit?usp=sharing"",""งานกองทุน!J65"")"),13)</f>
        <v>13</v>
      </c>
      <c r="K824" s="497">
        <f t="shared" ca="1" si="335"/>
        <v>61.904761904761905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335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B4AB8-546D-40A2-812C-4AD620C1C4E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2827929</v>
      </c>
      <c r="N8" s="22">
        <f t="shared" ca="1" si="0"/>
        <v>2107968.65</v>
      </c>
      <c r="O8" s="22">
        <f t="shared" ref="O8:O16" ca="1" si="1">IF(L8&gt;0,N8*100/L8,0)</f>
        <v>67.542207298063261</v>
      </c>
      <c r="P8" s="22">
        <f t="shared" ref="P8:P16" ca="1" si="2">IF(M8&gt;0,N8*100/M8,0)</f>
        <v>74.541074051010469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2827929</v>
      </c>
      <c r="N10" s="30">
        <f t="shared" ca="1" si="3"/>
        <v>2107968.65</v>
      </c>
      <c r="O10" s="30">
        <f t="shared" ca="1" si="1"/>
        <v>67.542207298063261</v>
      </c>
      <c r="P10" s="30">
        <f t="shared" ca="1" si="2"/>
        <v>74.541074051010469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2615729</v>
      </c>
      <c r="N11" s="497">
        <f t="shared" ca="1" si="4"/>
        <v>1895768.65</v>
      </c>
      <c r="O11" s="497">
        <f t="shared" ca="1" si="1"/>
        <v>65.174348907526053</v>
      </c>
      <c r="P11" s="497">
        <f t="shared" ca="1" si="2"/>
        <v>72.475728563624131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2615729</v>
      </c>
      <c r="N13" s="93">
        <f t="shared" ca="1" si="5"/>
        <v>1895768.65</v>
      </c>
      <c r="O13" s="93">
        <f t="shared" ca="1" si="1"/>
        <v>65.174348907526053</v>
      </c>
      <c r="P13" s="93">
        <f t="shared" ca="1" si="2"/>
        <v>72.475728563624131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1977436</v>
      </c>
      <c r="N18" s="22">
        <f t="shared" ca="1" si="8"/>
        <v>1683371.65</v>
      </c>
      <c r="O18" s="22">
        <f t="shared" ref="O18:O26" ca="1" si="9">IF(L18&gt;0,N18*100/L18,0)</f>
        <v>74.141925115130249</v>
      </c>
      <c r="P18" s="22">
        <f t="shared" ref="P18:P26" ca="1" si="10">IF(M18&gt;0,N18*100/M18,0)</f>
        <v>85.129007967893784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1977436</v>
      </c>
      <c r="N20" s="30">
        <f t="shared" ca="1" si="11"/>
        <v>1683371.65</v>
      </c>
      <c r="O20" s="30">
        <f t="shared" ca="1" si="9"/>
        <v>74.141925115130249</v>
      </c>
      <c r="P20" s="30">
        <f t="shared" ca="1" si="10"/>
        <v>85.129007967893784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1765236</v>
      </c>
      <c r="N21" s="497">
        <f t="shared" ca="1" si="12"/>
        <v>1471171.65</v>
      </c>
      <c r="O21" s="497">
        <f t="shared" ca="1" si="9"/>
        <v>71.47605612863606</v>
      </c>
      <c r="P21" s="497">
        <f t="shared" ca="1" si="10"/>
        <v>83.341357756130066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1765236</v>
      </c>
      <c r="N23" s="93">
        <f t="shared" ca="1" si="13"/>
        <v>1471171.65</v>
      </c>
      <c r="O23" s="93">
        <f t="shared" ca="1" si="9"/>
        <v>71.47605612863606</v>
      </c>
      <c r="P23" s="93">
        <f t="shared" ca="1" si="10"/>
        <v>83.341357756130066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424597</v>
      </c>
      <c r="O28" s="22">
        <f t="shared" ref="O28:O37" ca="1" si="17">IF(L28&gt;0,N28*100/L28,0)</f>
        <v>49.923632528427632</v>
      </c>
      <c r="P28" s="22">
        <f t="shared" ref="P28:P37" ca="1" si="18">IF(M28&gt;0,N28*100/M28,0)</f>
        <v>49.923632528427632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424597</v>
      </c>
      <c r="O30" s="30">
        <f t="shared" ca="1" si="17"/>
        <v>49.923632528427632</v>
      </c>
      <c r="P30" s="30">
        <f t="shared" ca="1" si="18"/>
        <v>49.923632528427632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424597</v>
      </c>
      <c r="O31" s="497">
        <f t="shared" ca="1" si="17"/>
        <v>49.923632528427632</v>
      </c>
      <c r="P31" s="497">
        <f t="shared" ca="1" si="18"/>
        <v>49.923632528427632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424597</v>
      </c>
      <c r="O33" s="93">
        <f t="shared" ca="1" si="17"/>
        <v>49.923632528427632</v>
      </c>
      <c r="P33" s="93">
        <f t="shared" ca="1" si="18"/>
        <v>49.923632528427632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1977436</v>
      </c>
      <c r="N37" s="59">
        <f t="shared" ca="1" si="24"/>
        <v>1683371.65</v>
      </c>
      <c r="O37" s="59">
        <f t="shared" ca="1" si="17"/>
        <v>74.141925115130249</v>
      </c>
      <c r="P37" s="59">
        <f t="shared" ca="1" si="18"/>
        <v>85.129007967893784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333676</v>
      </c>
      <c r="N41" s="85">
        <f t="shared" ca="1" si="25"/>
        <v>200989</v>
      </c>
      <c r="O41" s="85">
        <f t="shared" ref="O41:O49" ca="1" si="26">IF(L41&gt;0,N41*100/L41,0)</f>
        <v>61.269288688643528</v>
      </c>
      <c r="P41" s="85">
        <f t="shared" ref="P41:P49" ca="1" si="27">IF(M41&gt;0,N41*100/M41,0)</f>
        <v>60.234778647550321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333676</v>
      </c>
      <c r="N43" s="92">
        <f t="shared" ca="1" si="28"/>
        <v>200989</v>
      </c>
      <c r="O43" s="92">
        <f t="shared" ca="1" si="26"/>
        <v>61.269288688643528</v>
      </c>
      <c r="P43" s="92">
        <f t="shared" ca="1" si="27"/>
        <v>60.234778647550321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333676</v>
      </c>
      <c r="N44" s="497">
        <f t="shared" ca="1" si="29"/>
        <v>200989</v>
      </c>
      <c r="O44" s="497">
        <f t="shared" ca="1" si="26"/>
        <v>61.269288688643528</v>
      </c>
      <c r="P44" s="497">
        <f t="shared" ca="1" si="27"/>
        <v>60.234778647550321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IFERROR(__xludf.DUMMYFUNCTION("IMPORTRANGE(""https://docs.google.com/spreadsheets/d/1MeEWN-I1oV_STSDYn1IFDPWt_1FKiwhDph83XaGc0o0/edit?usp=sharing"",""งบพรบ!R66"")"),333676)</f>
        <v>333676</v>
      </c>
      <c r="N46" s="93">
        <f ca="1">IFERROR(__xludf.DUMMYFUNCTION("IMPORTRANGE(""https://docs.google.com/spreadsheets/d/1MeEWN-I1oV_STSDYn1IFDPWt_1FKiwhDph83XaGc0o0/edit?usp=sharing"",""งบพรบ!T66"")"),200989)</f>
        <v>200989</v>
      </c>
      <c r="O46" s="93">
        <f t="shared" ca="1" si="26"/>
        <v>61.269288688643528</v>
      </c>
      <c r="P46" s="93">
        <f t="shared" ca="1" si="27"/>
        <v>60.234778647550321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238050</v>
      </c>
      <c r="N53" s="116">
        <f t="shared" ca="1" si="31"/>
        <v>220186.65</v>
      </c>
      <c r="O53" s="116">
        <f t="shared" ref="O53:O61" ca="1" si="32">IF(L53&gt;0,N53*100/L53,0)</f>
        <v>69.371975425330817</v>
      </c>
      <c r="P53" s="116">
        <f t="shared" ref="P53:P61" ca="1" si="33">IF(M53&gt;0,N53*100/M53,0)</f>
        <v>92.495967233774422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238050</v>
      </c>
      <c r="N55" s="123">
        <f t="shared" ca="1" si="34"/>
        <v>220186.65</v>
      </c>
      <c r="O55" s="123">
        <f t="shared" ca="1" si="32"/>
        <v>69.371975425330817</v>
      </c>
      <c r="P55" s="123">
        <f t="shared" ca="1" si="33"/>
        <v>92.495967233774422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238050</v>
      </c>
      <c r="N56" s="497">
        <f t="shared" ca="1" si="35"/>
        <v>220186.65</v>
      </c>
      <c r="O56" s="497">
        <f t="shared" ca="1" si="32"/>
        <v>69.371975425330817</v>
      </c>
      <c r="P56" s="497">
        <f t="shared" ca="1" si="33"/>
        <v>92.495967233774422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IFERROR(__xludf.DUMMYFUNCTION("IMPORTRANGE(""https://docs.google.com/spreadsheets/d/1MeEWN-I1oV_STSDYn1IFDPWt_1FKiwhDph83XaGc0o0/edit?usp=sharing"",""งบพรบ!AB66"")"),238050)</f>
        <v>238050</v>
      </c>
      <c r="N58" s="93">
        <f ca="1">IFERROR(__xludf.DUMMYFUNCTION("IMPORTRANGE(""https://docs.google.com/spreadsheets/d/1MeEWN-I1oV_STSDYn1IFDPWt_1FKiwhDph83XaGc0o0/edit?usp=sharing"",""งบพรบ!AD66"")"),220186.65)</f>
        <v>220186.65</v>
      </c>
      <c r="O58" s="93">
        <f t="shared" ca="1" si="32"/>
        <v>69.371975425330817</v>
      </c>
      <c r="P58" s="93">
        <f t="shared" ca="1" si="33"/>
        <v>92.495967233774422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90560</v>
      </c>
      <c r="N88" s="155">
        <f t="shared" ca="1" si="49"/>
        <v>89100</v>
      </c>
      <c r="O88" s="155">
        <f t="shared" ref="O88:O96" ca="1" si="50">IF(L88&gt;0,N88*100/L88,0)</f>
        <v>90.218712029161608</v>
      </c>
      <c r="P88" s="155">
        <f t="shared" ref="P88:P96" ca="1" si="51">IF(M88&gt;0,N88*100/M88,0)</f>
        <v>98.387809187279146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90560</v>
      </c>
      <c r="N90" s="93">
        <f t="shared" ca="1" si="52"/>
        <v>89100</v>
      </c>
      <c r="O90" s="93">
        <f t="shared" ca="1" si="50"/>
        <v>90.218712029161608</v>
      </c>
      <c r="P90" s="93">
        <f t="shared" ca="1" si="51"/>
        <v>98.387809187279146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90560</v>
      </c>
      <c r="N91" s="497">
        <f t="shared" ca="1" si="53"/>
        <v>89100</v>
      </c>
      <c r="O91" s="497">
        <f t="shared" ca="1" si="50"/>
        <v>90.218712029161608</v>
      </c>
      <c r="P91" s="497">
        <f t="shared" ca="1" si="51"/>
        <v>98.387809187279146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IFERROR(__xludf.DUMMYFUNCTION("IMPORTRANGE(""https://docs.google.com/spreadsheets/d/1MeEWN-I1oV_STSDYn1IFDPWt_1FKiwhDph83XaGc0o0/edit?usp=sharing"",""งบพรบ!AV66"")"),90560)</f>
        <v>90560</v>
      </c>
      <c r="N93" s="93">
        <f ca="1">IFERROR(__xludf.DUMMYFUNCTION("IMPORTRANGE(""https://docs.google.com/spreadsheets/d/1MeEWN-I1oV_STSDYn1IFDPWt_1FKiwhDph83XaGc0o0/edit?usp=sharing"",""งบพรบ!AX66"")"),89100)</f>
        <v>89100</v>
      </c>
      <c r="O93" s="93">
        <f t="shared" ca="1" si="50"/>
        <v>90.218712029161608</v>
      </c>
      <c r="P93" s="93">
        <f t="shared" ca="1" si="51"/>
        <v>98.387809187279146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211000</v>
      </c>
      <c r="N181" s="155">
        <f t="shared" ca="1" si="92"/>
        <v>193551</v>
      </c>
      <c r="O181" s="155">
        <f t="shared" ref="O181:O189" ca="1" si="93">IF(L181&gt;0,N181*100/L181,0)</f>
        <v>76.441943127962091</v>
      </c>
      <c r="P181" s="155">
        <f t="shared" ref="P181:P189" ca="1" si="94">IF(M181&gt;0,N181*100/M181,0)</f>
        <v>91.730331753554509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211000</v>
      </c>
      <c r="N183" s="93">
        <f t="shared" ca="1" si="95"/>
        <v>193551</v>
      </c>
      <c r="O183" s="93">
        <f t="shared" ca="1" si="93"/>
        <v>76.441943127962091</v>
      </c>
      <c r="P183" s="93">
        <f t="shared" ca="1" si="94"/>
        <v>91.730331753554509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211000</v>
      </c>
      <c r="N184" s="497">
        <f t="shared" ca="1" si="96"/>
        <v>193551</v>
      </c>
      <c r="O184" s="497">
        <f t="shared" ca="1" si="93"/>
        <v>76.441943127962091</v>
      </c>
      <c r="P184" s="497">
        <f t="shared" ca="1" si="94"/>
        <v>91.730331753554509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IFERROR(__xludf.DUMMYFUNCTION("IMPORTRANGE(""https://docs.google.com/spreadsheets/d/1MeEWN-I1oV_STSDYn1IFDPWt_1FKiwhDph83XaGc0o0/edit?usp=sharing"",""งบพรบ!CT66"")"),211000)</f>
        <v>211000</v>
      </c>
      <c r="N186" s="93">
        <f ca="1">IFERROR(__xludf.DUMMYFUNCTION("IMPORTRANGE(""https://docs.google.com/spreadsheets/d/1MeEWN-I1oV_STSDYn1IFDPWt_1FKiwhDph83XaGc0o0/edit?usp=sharing"",""งบพรบ!CV66"")"),193551)</f>
        <v>193551</v>
      </c>
      <c r="O186" s="93">
        <f t="shared" ca="1" si="93"/>
        <v>76.441943127962091</v>
      </c>
      <c r="P186" s="93">
        <f t="shared" ca="1" si="94"/>
        <v>91.730331753554509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50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50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50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91.96652719665272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91.96652719665272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91.96652719665272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IFERROR(__xludf.DUMMYFUNCTION("IMPORTRANGE(""https://docs.google.com/spreadsheets/d/1MeEWN-I1oV_STSDYn1IFDPWt_1FKiwhDph83XaGc0o0/edit?usp=sharing"",""งบพรบ!DD66"")"),23900)</f>
        <v>23900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91.96652719665272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182500</v>
      </c>
      <c r="N298" s="155">
        <f t="shared" ca="1" si="135"/>
        <v>167122</v>
      </c>
      <c r="O298" s="155">
        <f t="shared" ref="O298:O306" ca="1" si="136">IF(L298&gt;0,N298*100/L298,0)</f>
        <v>68.492622950819666</v>
      </c>
      <c r="P298" s="155">
        <f t="shared" ref="P298:P306" ca="1" si="137">IF(M298&gt;0,N298*100/M298,0)</f>
        <v>91.573698630136988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182500</v>
      </c>
      <c r="N300" s="93">
        <f t="shared" ca="1" si="138"/>
        <v>167122</v>
      </c>
      <c r="O300" s="93">
        <f t="shared" ca="1" si="136"/>
        <v>68.492622950819666</v>
      </c>
      <c r="P300" s="93">
        <f t="shared" ca="1" si="137"/>
        <v>91.573698630136988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182500</v>
      </c>
      <c r="N301" s="497">
        <f t="shared" ca="1" si="139"/>
        <v>167122</v>
      </c>
      <c r="O301" s="497">
        <f t="shared" ca="1" si="136"/>
        <v>68.492622950819666</v>
      </c>
      <c r="P301" s="497">
        <f t="shared" ca="1" si="137"/>
        <v>91.573698630136988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IFERROR(__xludf.DUMMYFUNCTION("IMPORTRANGE(""https://docs.google.com/spreadsheets/d/1MeEWN-I1oV_STSDYn1IFDPWt_1FKiwhDph83XaGc0o0/edit?usp=sharing"",""งบพรบ!DX66"")"),182500)</f>
        <v>182500</v>
      </c>
      <c r="N303" s="93">
        <f ca="1">IFERROR(__xludf.DUMMYFUNCTION("IMPORTRANGE(""https://docs.google.com/spreadsheets/d/1MeEWN-I1oV_STSDYn1IFDPWt_1FKiwhDph83XaGc0o0/edit?usp=sharing"",""งบพรบ!DZ66"")"),167122)</f>
        <v>167122</v>
      </c>
      <c r="O303" s="93">
        <f t="shared" ca="1" si="136"/>
        <v>68.492622950819666</v>
      </c>
      <c r="P303" s="93">
        <f t="shared" ca="1" si="137"/>
        <v>91.573698630136988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559</v>
      </c>
      <c r="K327" s="445">
        <f ca="1">IF(I327&gt;0,J327*100/I327,0)</f>
        <v>139.75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108072.99</v>
      </c>
      <c r="O328" s="155">
        <f t="shared" ref="O328:O336" ca="1" si="150">IF(L328&gt;0,N328*100/L328,0)</f>
        <v>68.836299363057321</v>
      </c>
      <c r="P328" s="155">
        <f t="shared" ref="P328:P336" ca="1" si="151">IF(M328&gt;0,N328*100/M328,0)</f>
        <v>89.873588357588361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108072.99</v>
      </c>
      <c r="O330" s="93">
        <f t="shared" ca="1" si="150"/>
        <v>68.836299363057321</v>
      </c>
      <c r="P330" s="93">
        <f t="shared" ca="1" si="151"/>
        <v>89.873588357588361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108072.99</v>
      </c>
      <c r="O331" s="497">
        <f t="shared" ca="1" si="150"/>
        <v>68.836299363057321</v>
      </c>
      <c r="P331" s="497">
        <f t="shared" ca="1" si="151"/>
        <v>89.873588357588361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IFERROR(__xludf.DUMMYFUNCTION("IMPORTRANGE(""https://docs.google.com/spreadsheets/d/1MeEWN-I1oV_STSDYn1IFDPWt_1FKiwhDph83XaGc0o0/edit?usp=sharing"",""งบพรบ!ER66"")"),120250)</f>
        <v>120250</v>
      </c>
      <c r="N333" s="93">
        <f ca="1">IFERROR(__xludf.DUMMYFUNCTION("IMPORTRANGE(""https://docs.google.com/spreadsheets/d/1MeEWN-I1oV_STSDYn1IFDPWt_1FKiwhDph83XaGc0o0/edit?usp=sharing"",""งบพรบ!ET66"")"),108072.99)</f>
        <v>108072.99</v>
      </c>
      <c r="O333" s="93">
        <f t="shared" ca="1" si="150"/>
        <v>68.836299363057321</v>
      </c>
      <c r="P333" s="93">
        <f t="shared" ca="1" si="151"/>
        <v>89.873588357588361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IFERROR(__xludf.DUMMYFUNCTION("IMPORTRANGE(""https://docs.google.com/spreadsheets/d/1kVcqe37tkHyjCSG3S0O1AXqVkqjo8mSIZil3BcpIysc/edit?usp=sharing"",""ศูนย์!D66"")"),478)</f>
        <v>478</v>
      </c>
      <c r="K338" s="497">
        <f ca="1">IF(I338&gt;0,J338*100/I338,0)</f>
        <v>119.5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745940</v>
      </c>
      <c r="N345" s="155">
        <f t="shared" ca="1" si="155"/>
        <v>650810.01</v>
      </c>
      <c r="O345" s="155">
        <f t="shared" ref="O345:O353" ca="1" si="156">IF(L345&gt;0,N345*100/L345,0)</f>
        <v>78.970296801436689</v>
      </c>
      <c r="P345" s="155">
        <f t="shared" ref="P345:P353" ca="1" si="157">IF(M345&gt;0,N345*100/M345,0)</f>
        <v>87.246964903343439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745940</v>
      </c>
      <c r="N347" s="93">
        <f t="shared" ca="1" si="158"/>
        <v>650810.01</v>
      </c>
      <c r="O347" s="93">
        <f t="shared" ca="1" si="156"/>
        <v>78.970296801436689</v>
      </c>
      <c r="P347" s="93">
        <f t="shared" ca="1" si="157"/>
        <v>87.246964903343439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533740</v>
      </c>
      <c r="N348" s="497">
        <f t="shared" ca="1" si="159"/>
        <v>438610.01</v>
      </c>
      <c r="O348" s="497">
        <f t="shared" ca="1" si="156"/>
        <v>71.677671917897769</v>
      </c>
      <c r="P348" s="497">
        <f t="shared" ca="1" si="157"/>
        <v>82.17671712818975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IFERROR(__xludf.DUMMYFUNCTION("IMPORTRANGE(""https://docs.google.com/spreadsheets/d/1MeEWN-I1oV_STSDYn1IFDPWt_1FKiwhDph83XaGc0o0/edit?usp=sharing"",""งบพรบ!FB66"")"),533740)</f>
        <v>533740</v>
      </c>
      <c r="N350" s="93">
        <f ca="1">IFERROR(__xludf.DUMMYFUNCTION("IMPORTRANGE(""https://docs.google.com/spreadsheets/d/1MeEWN-I1oV_STSDYn1IFDPWt_1FKiwhDph83XaGc0o0/edit?usp=sharing"",""งบพรบ!FD66"")"),438610.01)</f>
        <v>438610.01</v>
      </c>
      <c r="O350" s="93">
        <f t="shared" ca="1" si="156"/>
        <v>71.677671917897769</v>
      </c>
      <c r="P350" s="93">
        <f t="shared" ca="1" si="157"/>
        <v>82.17671712818975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IFERROR(__xludf.DUMMYFUNCTION("IMPORTRANGE(""https://docs.google.com/spreadsheets/d/1XWAQStnk-4SwqDmLtmXYiTMKHgktTP8We1SCoS47DrQ/edit?usp=sharing"",""จัดที่ดิน!W66"")"),106)</f>
        <v>106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IFERROR(__xludf.DUMMYFUNCTION("IMPORTRANGE(""https://docs.google.com/spreadsheets/d/1XWAQStnk-4SwqDmLtmXYiTMKHgktTP8We1SCoS47DrQ/edit?usp=sharing"",""จัดที่ดิน!X66"")"),1260.99)</f>
        <v>1260.99</v>
      </c>
      <c r="K359" s="497">
        <f t="shared" ca="1" si="161"/>
        <v>140.11000000000001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IFERROR(__xludf.DUMMYFUNCTION("IMPORTRANGE(""https://docs.google.com/spreadsheets/d/1XWAQStnk-4SwqDmLtmXYiTMKHgktTP8We1SCoS47DrQ/edit?usp=sharing"",""จัดที่ดิน!Y66"")"),49)</f>
        <v>49</v>
      </c>
      <c r="K360" s="497">
        <f t="shared" ca="1" si="161"/>
        <v>44.545454545454547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IFERROR(__xludf.DUMMYFUNCTION("IMPORTRANGE(""https://docs.google.com/spreadsheets/d/1XWAQStnk-4SwqDmLtmXYiTMKHgktTP8We1SCoS47DrQ/edit?usp=sharing"",""จัดที่ดิน!Z66"")"),622.33)</f>
        <v>622.33000000000004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IFERROR(__xludf.DUMMYFUNCTION("IMPORTRANGE(""https://docs.google.com/spreadsheets/d/1XWAQStnk-4SwqDmLtmXYiTMKHgktTP8We1SCoS47DrQ/edit?usp=sharing"",""จัดที่ดิน!AB66"")"),461.11)</f>
        <v>461.11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90</v>
      </c>
      <c r="K364" s="479">
        <f t="shared" ca="1" si="161"/>
        <v>56.25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IFERROR(__xludf.DUMMYFUNCTION("IMPORTRANGE(""https://docs.google.com/spreadsheets/d/1XWAQStnk-4SwqDmLtmXYiTMKHgktTP8We1SCoS47DrQ/edit?usp=sharing"",""จัดที่ดิน!E66"")"),25)</f>
        <v>25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IFERROR(__xludf.DUMMYFUNCTION("IMPORTRANGE(""https://docs.google.com/spreadsheets/d/1XWAQStnk-4SwqDmLtmXYiTMKHgktTP8We1SCoS47DrQ/edit?usp=sharing"",""จัดที่ดิน!F66"")"),279.92)</f>
        <v>279.92</v>
      </c>
      <c r="K369" s="497">
        <f t="shared" ca="1" si="163"/>
        <v>279.92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IFERROR(__xludf.DUMMYFUNCTION("IMPORTRANGE(""https://docs.google.com/spreadsheets/d/1XWAQStnk-4SwqDmLtmXYiTMKHgktTP8We1SCoS47DrQ/edit?usp=sharing"",""จัดที่ดิน!G66"")"),9)</f>
        <v>9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IFERROR(__xludf.DUMMYFUNCTION("IMPORTRANGE(""https://docs.google.com/spreadsheets/d/1XWAQStnk-4SwqDmLtmXYiTMKHgktTP8We1SCoS47DrQ/edit?usp=sharing"",""จัดที่ดิน!H66"")"),120.72)</f>
        <v>120.72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89</v>
      </c>
      <c r="K374" s="491">
        <f t="shared" ca="1" si="163"/>
        <v>59.333333333333336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IFERROR(__xludf.DUMMYFUNCTION("IMPORTRANGE(""https://docs.google.com/spreadsheets/d/1XWAQStnk-4SwqDmLtmXYiTMKHgktTP8We1SCoS47DrQ/edit?usp=sharing"",""จัดที่ดิน!AH66"")"),81)</f>
        <v>81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IFERROR(__xludf.DUMMYFUNCTION("IMPORTRANGE(""https://docs.google.com/spreadsheets/d/1XWAQStnk-4SwqDmLtmXYiTMKHgktTP8We1SCoS47DrQ/edit?usp=sharing"",""จัดที่ดิน!AI66"")"),981.07)</f>
        <v>981.07</v>
      </c>
      <c r="K378" s="497">
        <f t="shared" ca="1" si="164"/>
        <v>122.63375000000001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IFERROR(__xludf.DUMMYFUNCTION("IMPORTRANGE(""https://docs.google.com/spreadsheets/d/1XWAQStnk-4SwqDmLtmXYiTMKHgktTP8We1SCoS47DrQ/edit?usp=sharing"",""จัดที่ดิน!AJ66"")"),110)</f>
        <v>110</v>
      </c>
      <c r="K379" s="497">
        <f t="shared" ca="1" si="164"/>
        <v>73.333333333333329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IFERROR(__xludf.DUMMYFUNCTION("IMPORTRANGE(""https://docs.google.com/spreadsheets/d/1XWAQStnk-4SwqDmLtmXYiTMKHgktTP8We1SCoS47DrQ/edit?usp=sharing"",""จัดที่ดิน!AK66"")"),1366.17)</f>
        <v>1366.17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IFERROR(__xludf.DUMMYFUNCTION("IMPORTRANGE(""https://docs.google.com/spreadsheets/d/1XWAQStnk-4SwqDmLtmXYiTMKHgktTP8We1SCoS47DrQ/edit?usp=sharing"",""จัดที่ดิน!AL66"")"),89)</f>
        <v>89</v>
      </c>
      <c r="K381" s="497">
        <f t="shared" ca="1" si="164"/>
        <v>59.333333333333336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IFERROR(__xludf.DUMMYFUNCTION("IMPORTRANGE(""https://docs.google.com/spreadsheets/d/1XWAQStnk-4SwqDmLtmXYiTMKHgktTP8We1SCoS47DrQ/edit?usp=sharing"",""จัดที่ดิน!AM66"")"),1029.72)</f>
        <v>1029.72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424597</v>
      </c>
      <c r="O414" s="549">
        <f ca="1">IF(L414&gt;0,N414*100/L414,0)</f>
        <v>49.923632528427632</v>
      </c>
      <c r="P414" s="549">
        <f ca="1">IF(M414&gt;0,N414*100/M414,0)</f>
        <v>49.923632528427632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ca="1" si="186">IF(M419&gt;0,N419*100/M419,0)</f>
        <v>66.823122529644266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54100</v>
      </c>
      <c r="O421" s="93">
        <f t="shared" ca="1" si="185"/>
        <v>66.823122529644266</v>
      </c>
      <c r="P421" s="93">
        <f t="shared" ca="1" si="186"/>
        <v>66.823122529644266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54100</v>
      </c>
      <c r="O422" s="497">
        <f t="shared" ca="1" si="185"/>
        <v>66.823122529644266</v>
      </c>
      <c r="P422" s="497">
        <f t="shared" ca="1" si="186"/>
        <v>66.823122529644266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54100</v>
      </c>
      <c r="O424" s="93">
        <f t="shared" ca="1" si="185"/>
        <v>66.823122529644266</v>
      </c>
      <c r="P424" s="93">
        <f t="shared" ca="1" si="186"/>
        <v>66.823122529644266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149760</v>
      </c>
      <c r="O444" s="195">
        <f t="shared" ref="O444:O449" ca="1" si="198">IF(L444&gt;0,N444*100/L444,0)</f>
        <v>83.16303864948911</v>
      </c>
      <c r="P444" s="195">
        <f t="shared" ref="P444:P449" ca="1" si="199">IF(M444&gt;0,N444*100/M444,0)</f>
        <v>83.16303864948911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149760</v>
      </c>
      <c r="O446" s="93">
        <f t="shared" ca="1" si="198"/>
        <v>83.16303864948911</v>
      </c>
      <c r="P446" s="93">
        <f t="shared" ca="1" si="199"/>
        <v>83.16303864948911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149760</v>
      </c>
      <c r="O447" s="497">
        <f t="shared" ca="1" si="198"/>
        <v>83.16303864948911</v>
      </c>
      <c r="P447" s="497">
        <f t="shared" ca="1" si="199"/>
        <v>83.16303864948911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149760</v>
      </c>
      <c r="O449" s="93">
        <f t="shared" ca="1" si="198"/>
        <v>83.16303864948911</v>
      </c>
      <c r="P449" s="93">
        <f t="shared" ca="1" si="199"/>
        <v>83.16303864948911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104600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3620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34571</v>
      </c>
      <c r="O467" s="195">
        <f t="shared" ref="O467:O472" ca="1" si="207">IF(L467&gt;0,N467*100/L467,0)</f>
        <v>19.201524080358581</v>
      </c>
      <c r="P467" s="195">
        <f t="shared" ref="P467:P472" ca="1" si="208">IF(M467&gt;0,N467*100/M467,0)</f>
        <v>19.201524080358581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34571</v>
      </c>
      <c r="O469" s="93">
        <f t="shared" ca="1" si="207"/>
        <v>19.201524080358581</v>
      </c>
      <c r="P469" s="93">
        <f t="shared" ca="1" si="208"/>
        <v>19.201524080358581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34571</v>
      </c>
      <c r="O470" s="497">
        <f t="shared" ca="1" si="207"/>
        <v>19.201524080358581</v>
      </c>
      <c r="P470" s="497">
        <f t="shared" ca="1" si="208"/>
        <v>19.201524080358581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34571</v>
      </c>
      <c r="O472" s="93">
        <f t="shared" ca="1" si="207"/>
        <v>19.201524080358581</v>
      </c>
      <c r="P472" s="93">
        <f t="shared" ca="1" si="208"/>
        <v>19.201524080358581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7568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178166</v>
      </c>
      <c r="O544" s="155">
        <f t="shared" ref="O544:O549" ca="1" si="237">IF(L544&gt;0,N544*100/L544,0)</f>
        <v>75.494067796610167</v>
      </c>
      <c r="P544" s="155">
        <f t="shared" ref="P544:P549" ca="1" si="238">IF(M544&gt;0,N544*100/M544,0)</f>
        <v>75.494067796610167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178166</v>
      </c>
      <c r="O546" s="93">
        <f t="shared" ca="1" si="237"/>
        <v>75.494067796610167</v>
      </c>
      <c r="P546" s="93">
        <f t="shared" ca="1" si="238"/>
        <v>75.494067796610167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178166</v>
      </c>
      <c r="O547" s="497">
        <f t="shared" ca="1" si="237"/>
        <v>75.494067796610167</v>
      </c>
      <c r="P547" s="497">
        <f t="shared" ca="1" si="238"/>
        <v>75.494067796610167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178166</v>
      </c>
      <c r="O549" s="93">
        <f t="shared" ca="1" si="237"/>
        <v>75.494067796610167</v>
      </c>
      <c r="P549" s="93">
        <f t="shared" ca="1" si="238"/>
        <v>75.494067796610167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83840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90566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8000</v>
      </c>
      <c r="O629" s="195">
        <f t="shared" ref="O629:O634" ca="1" si="264">IF(L629&gt;0,N629*100/L629,0)</f>
        <v>4.6133440978028952</v>
      </c>
      <c r="P629" s="195">
        <f t="shared" ref="P629:P634" ca="1" si="265">IF(M629&gt;0,N629*100/M629,0)</f>
        <v>4.6133440978028952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8000</v>
      </c>
      <c r="O631" s="93">
        <f t="shared" ca="1" si="264"/>
        <v>4.6133440978028952</v>
      </c>
      <c r="P631" s="93">
        <f t="shared" ca="1" si="265"/>
        <v>4.6133440978028952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8000</v>
      </c>
      <c r="O632" s="497">
        <f t="shared" ca="1" si="264"/>
        <v>4.6133440978028952</v>
      </c>
      <c r="P632" s="497">
        <f t="shared" ca="1" si="265"/>
        <v>4.6133440978028952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8000</v>
      </c>
      <c r="O634" s="93">
        <f t="shared" ca="1" si="264"/>
        <v>4.6133440978028952</v>
      </c>
      <c r="P634" s="93">
        <f t="shared" ca="1" si="265"/>
        <v>4.6133440978028952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8000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IFERROR(__xludf.DUMMYFUNCTION("IMPORTRANGE(""https://docs.google.com/spreadsheets/d/1XWAQStnk-4SwqDmLtmXYiTMKHgktTP8We1SCoS47DrQ/edit?usp=sharing"",""จัดที่ดิน!AS66"")"),21)</f>
        <v>21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IFERROR(__xludf.DUMMYFUNCTION("IMPORTRANGE(""https://docs.google.com/spreadsheets/d/1XWAQStnk-4SwqDmLtmXYiTMKHgktTP8We1SCoS47DrQ/edit?usp=sharing"",""จัดที่ดิน!AT66"")"),12.62)</f>
        <v>12.62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270">
        <f ca="1">IFERROR(__xludf.DUMMYFUNCTION("IMPORTRANGE(""https://docs.google.com/spreadsheets/d/19vJNZY_5yjcGF2XGBMNZRCAIB0Kwfpjp8YEOfu-bneM/edit?usp=sharing"",""งานกองทุน!F66"")"),1571652.77)</f>
        <v>1571652.77</v>
      </c>
      <c r="K821" s="497">
        <f t="shared" ref="K821:K828" ca="1" si="335">IF(I821&gt;0,J821*100/I821,0)</f>
        <v>59.729188984314426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IFERROR(__xludf.DUMMYFUNCTION("IMPORTRANGE(""https://docs.google.com/spreadsheets/d/19vJNZY_5yjcGF2XGBMNZRCAIB0Kwfpjp8YEOfu-bneM/edit?usp=sharing"",""งานกองทุน!C66"")"),159)</f>
        <v>159</v>
      </c>
      <c r="J822" s="270">
        <f ca="1">IFERROR(__xludf.DUMMYFUNCTION("IMPORTRANGE(""https://docs.google.com/spreadsheets/d/19vJNZY_5yjcGF2XGBMNZRCAIB0Kwfpjp8YEOfu-bneM/edit?usp=sharing"",""งานกองทุน!E66"")"),91)</f>
        <v>91</v>
      </c>
      <c r="K822" s="497">
        <f t="shared" ca="1" si="335"/>
        <v>57.232704402515722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IFERROR(__xludf.DUMMYFUNCTION("IMPORTRANGE(""https://docs.google.com/spreadsheets/d/19vJNZY_5yjcGF2XGBMNZRCAIB0Kwfpjp8YEOfu-bneM/edit?usp=sharing"",""งานกองทุน!K66"")"),179235.61)</f>
        <v>179235.61</v>
      </c>
      <c r="K823" s="497">
        <f t="shared" ca="1" si="335"/>
        <v>15.216717160084881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IFERROR(__xludf.DUMMYFUNCTION("IMPORTRANGE(""https://docs.google.com/spreadsheets/d/19vJNZY_5yjcGF2XGBMNZRCAIB0Kwfpjp8YEOfu-bneM/edit?usp=sharing"",""งานกองทุน!J66"")"),14)</f>
        <v>14</v>
      </c>
      <c r="K824" s="497">
        <f t="shared" ca="1" si="335"/>
        <v>37.837837837837839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IFERROR(__xludf.DUMMYFUNCTION("IMPORTRANGE(""https://docs.google.com/spreadsheets/d/19vJNZY_5yjcGF2XGBMNZRCAIB0Kwfpjp8YEOfu-bneM/edit?usp=sharing"",""งานกองทุน!U66"")"),2020000)</f>
        <v>2020000</v>
      </c>
      <c r="K827" s="497">
        <f t="shared" ca="1" si="335"/>
        <v>80.8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IFERROR(__xludf.DUMMYFUNCTION("IMPORTRANGE(""https://docs.google.com/spreadsheets/d/19vJNZY_5yjcGF2XGBMNZRCAIB0Kwfpjp8YEOfu-bneM/edit?usp=sharing"",""งานกองทุน!T66"")"),43)</f>
        <v>43</v>
      </c>
      <c r="K828" s="502">
        <f t="shared" ca="1" si="335"/>
        <v>59.722222222222221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70B35-8BE5-4925-AC58-FDFA8C82E34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10" width="16.8554687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354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3770217.08</v>
      </c>
      <c r="N8" s="22">
        <f t="shared" ca="1" si="0"/>
        <v>2743192.2700000005</v>
      </c>
      <c r="O8" s="22">
        <f t="shared" ref="O8:O16" ca="1" si="1">IF(L8&gt;0,N8*100/L8,0)</f>
        <v>65.807217079986046</v>
      </c>
      <c r="P8" s="22">
        <f t="shared" ref="P8:P16" ca="1" si="2">IF(M8&gt;0,N8*100/M8,0)</f>
        <v>72.759531130234038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3770217.08</v>
      </c>
      <c r="N10" s="30">
        <f t="shared" ca="1" si="3"/>
        <v>2743192.2700000005</v>
      </c>
      <c r="O10" s="30">
        <f t="shared" ca="1" si="1"/>
        <v>65.807217079986046</v>
      </c>
      <c r="P10" s="30">
        <f t="shared" ca="1" si="2"/>
        <v>72.759531130234038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3701217.08</v>
      </c>
      <c r="N11" s="497">
        <f t="shared" ca="1" si="4"/>
        <v>2674192.2700000005</v>
      </c>
      <c r="O11" s="497">
        <f t="shared" ca="1" si="1"/>
        <v>65.231711309204385</v>
      </c>
      <c r="P11" s="497">
        <f t="shared" ca="1" si="2"/>
        <v>72.251700243423727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3701217.08</v>
      </c>
      <c r="N13" s="93">
        <f t="shared" ca="1" si="5"/>
        <v>2674192.2700000005</v>
      </c>
      <c r="O13" s="93">
        <f t="shared" ca="1" si="1"/>
        <v>65.231711309204385</v>
      </c>
      <c r="P13" s="93">
        <f t="shared" ca="1" si="2"/>
        <v>72.251700243423727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2307919.08</v>
      </c>
      <c r="N18" s="22">
        <f t="shared" ca="1" si="8"/>
        <v>2102537</v>
      </c>
      <c r="O18" s="22">
        <f t="shared" ref="O18:O26" ca="1" si="9">IF(L18&gt;0,N18*100/L18,0)</f>
        <v>77.745907549632634</v>
      </c>
      <c r="P18" s="22">
        <f t="shared" ref="P18:P26" ca="1" si="10">IF(M18&gt;0,N18*100/M18,0)</f>
        <v>91.100984355136049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2307919.08</v>
      </c>
      <c r="N20" s="30">
        <f t="shared" ca="1" si="11"/>
        <v>2102537</v>
      </c>
      <c r="O20" s="30">
        <f t="shared" ca="1" si="9"/>
        <v>77.745907549632634</v>
      </c>
      <c r="P20" s="30">
        <f t="shared" ca="1" si="10"/>
        <v>91.100984355136049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2238919.08</v>
      </c>
      <c r="N21" s="497">
        <f t="shared" ca="1" si="12"/>
        <v>2033537.0000000002</v>
      </c>
      <c r="O21" s="497">
        <f t="shared" ca="1" si="9"/>
        <v>77.163244629786348</v>
      </c>
      <c r="P21" s="497">
        <f t="shared" ca="1" si="10"/>
        <v>90.826730548921859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2238919.08</v>
      </c>
      <c r="N23" s="93">
        <f t="shared" ca="1" si="13"/>
        <v>2033537.0000000002</v>
      </c>
      <c r="O23" s="93">
        <f t="shared" ca="1" si="9"/>
        <v>77.163244629786348</v>
      </c>
      <c r="P23" s="93">
        <f t="shared" ca="1" si="10"/>
        <v>90.826730548921859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640655.27</v>
      </c>
      <c r="O28" s="22">
        <f t="shared" ref="O28:O37" ca="1" si="17">IF(L28&gt;0,N28*100/L28,0)</f>
        <v>43.755883586334264</v>
      </c>
      <c r="P28" s="22">
        <f t="shared" ref="P28:P37" ca="1" si="18">IF(M28&gt;0,N28*100/M28,0)</f>
        <v>43.811539781904919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640655.27</v>
      </c>
      <c r="O30" s="30">
        <f t="shared" ca="1" si="17"/>
        <v>43.755883586334264</v>
      </c>
      <c r="P30" s="30">
        <f t="shared" ca="1" si="18"/>
        <v>43.811539781904919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640655.27</v>
      </c>
      <c r="O31" s="497">
        <f t="shared" ca="1" si="17"/>
        <v>43.755883586334264</v>
      </c>
      <c r="P31" s="497">
        <f t="shared" ca="1" si="18"/>
        <v>43.811539781904919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640655.27</v>
      </c>
      <c r="O33" s="93">
        <f t="shared" ca="1" si="17"/>
        <v>43.755883586334264</v>
      </c>
      <c r="P33" s="93">
        <f t="shared" ca="1" si="18"/>
        <v>43.811539781904919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2307919.08</v>
      </c>
      <c r="N37" s="59">
        <f t="shared" ca="1" si="24"/>
        <v>2102537</v>
      </c>
      <c r="O37" s="59">
        <f t="shared" ca="1" si="17"/>
        <v>77.745907549632634</v>
      </c>
      <c r="P37" s="59">
        <f t="shared" ca="1" si="18"/>
        <v>91.100984355136049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358964.08</v>
      </c>
      <c r="N41" s="85">
        <f t="shared" ca="1" si="25"/>
        <v>348206</v>
      </c>
      <c r="O41" s="85">
        <f t="shared" ref="O41:O49" ca="1" si="26">IF(L41&gt;0,N41*100/L41,0)</f>
        <v>99.772492836676221</v>
      </c>
      <c r="P41" s="85">
        <f t="shared" ref="P41:P49" ca="1" si="27">IF(M41&gt;0,N41*100/M41,0)</f>
        <v>97.003020469346126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358964.08</v>
      </c>
      <c r="N43" s="92">
        <f t="shared" ca="1" si="28"/>
        <v>348206</v>
      </c>
      <c r="O43" s="92">
        <f t="shared" ca="1" si="26"/>
        <v>99.772492836676221</v>
      </c>
      <c r="P43" s="92">
        <f t="shared" ca="1" si="27"/>
        <v>97.003020469346126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358964.08</v>
      </c>
      <c r="N44" s="497">
        <f t="shared" ca="1" si="29"/>
        <v>348206</v>
      </c>
      <c r="O44" s="497">
        <f t="shared" ca="1" si="26"/>
        <v>99.772492836676221</v>
      </c>
      <c r="P44" s="497">
        <f t="shared" ca="1" si="27"/>
        <v>97.003020469346126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IFERROR(__xludf.DUMMYFUNCTION("IMPORTRANGE(""https://docs.google.com/spreadsheets/d/1MeEWN-I1oV_STSDYn1IFDPWt_1FKiwhDph83XaGc0o0/edit?usp=sharing"",""งบพรบ!R67"")"),358964.08)</f>
        <v>358964.08</v>
      </c>
      <c r="N46" s="93">
        <f ca="1">IFERROR(__xludf.DUMMYFUNCTION("IMPORTRANGE(""https://docs.google.com/spreadsheets/d/1MeEWN-I1oV_STSDYn1IFDPWt_1FKiwhDph83XaGc0o0/edit?usp=sharing"",""งบพรบ!T67"")"),348206)</f>
        <v>348206</v>
      </c>
      <c r="O46" s="93">
        <f t="shared" ca="1" si="26"/>
        <v>99.772492836676221</v>
      </c>
      <c r="P46" s="93">
        <f t="shared" ca="1" si="27"/>
        <v>97.003020469346126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566095</v>
      </c>
      <c r="N53" s="116">
        <f t="shared" ca="1" si="31"/>
        <v>556618.15999999992</v>
      </c>
      <c r="O53" s="116">
        <f t="shared" ref="O53:O61" ca="1" si="32">IF(L53&gt;0,N53*100/L53,0)</f>
        <v>84.170294873733539</v>
      </c>
      <c r="P53" s="116">
        <f t="shared" ref="P53:P61" ca="1" si="33">IF(M53&gt;0,N53*100/M53,0)</f>
        <v>98.325927626988388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566095</v>
      </c>
      <c r="N55" s="123">
        <f t="shared" ca="1" si="34"/>
        <v>556618.15999999992</v>
      </c>
      <c r="O55" s="123">
        <f t="shared" ca="1" si="32"/>
        <v>84.170294873733539</v>
      </c>
      <c r="P55" s="123">
        <f t="shared" ca="1" si="33"/>
        <v>98.325927626988388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512095</v>
      </c>
      <c r="N56" s="497">
        <f t="shared" ca="1" si="35"/>
        <v>502618.16</v>
      </c>
      <c r="O56" s="497">
        <f t="shared" ca="1" si="32"/>
        <v>82.762746583237274</v>
      </c>
      <c r="P56" s="497">
        <f t="shared" ca="1" si="33"/>
        <v>98.149398060906663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IFERROR(__xludf.DUMMYFUNCTION("IMPORTRANGE(""https://docs.google.com/spreadsheets/d/1MeEWN-I1oV_STSDYn1IFDPWt_1FKiwhDph83XaGc0o0/edit?usp=sharing"",""งบพรบ!AB67"")"),512095)</f>
        <v>512095</v>
      </c>
      <c r="N58" s="93">
        <f ca="1">IFERROR(__xludf.DUMMYFUNCTION("IMPORTRANGE(""https://docs.google.com/spreadsheets/d/1MeEWN-I1oV_STSDYn1IFDPWt_1FKiwhDph83XaGc0o0/edit?usp=sharing"",""งบพรบ!AD67"")"),502618.16)</f>
        <v>502618.16</v>
      </c>
      <c r="O58" s="93">
        <f t="shared" ca="1" si="32"/>
        <v>82.762746583237274</v>
      </c>
      <c r="P58" s="93">
        <f t="shared" ca="1" si="33"/>
        <v>98.149398060906663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118310</v>
      </c>
      <c r="N88" s="155">
        <f t="shared" ca="1" si="49"/>
        <v>95420.9</v>
      </c>
      <c r="O88" s="155">
        <f t="shared" ref="O88:O96" ca="1" si="50">IF(L88&gt;0,N88*100/L88,0)</f>
        <v>74.338501090682456</v>
      </c>
      <c r="P88" s="155">
        <f t="shared" ref="P88:P96" ca="1" si="51">IF(M88&gt;0,N88*100/M88,0)</f>
        <v>80.653283746090779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118310</v>
      </c>
      <c r="N90" s="93">
        <f t="shared" ca="1" si="52"/>
        <v>95420.9</v>
      </c>
      <c r="O90" s="93">
        <f t="shared" ca="1" si="50"/>
        <v>74.338501090682456</v>
      </c>
      <c r="P90" s="93">
        <f t="shared" ca="1" si="51"/>
        <v>80.653283746090779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118310</v>
      </c>
      <c r="N91" s="497">
        <f t="shared" ca="1" si="53"/>
        <v>95420.9</v>
      </c>
      <c r="O91" s="497">
        <f t="shared" ca="1" si="50"/>
        <v>74.338501090682456</v>
      </c>
      <c r="P91" s="497">
        <f t="shared" ca="1" si="51"/>
        <v>80.653283746090779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IFERROR(__xludf.DUMMYFUNCTION("IMPORTRANGE(""https://docs.google.com/spreadsheets/d/1MeEWN-I1oV_STSDYn1IFDPWt_1FKiwhDph83XaGc0o0/edit?usp=sharing"",""งบพรบ!AV67"")"),118310)</f>
        <v>118310</v>
      </c>
      <c r="N93" s="93">
        <f ca="1">IFERROR(__xludf.DUMMYFUNCTION("IMPORTRANGE(""https://docs.google.com/spreadsheets/d/1MeEWN-I1oV_STSDYn1IFDPWt_1FKiwhDph83XaGc0o0/edit?usp=sharing"",""งบพรบ!AX67"")"),95420.9)</f>
        <v>95420.9</v>
      </c>
      <c r="O93" s="93">
        <f t="shared" ca="1" si="50"/>
        <v>74.338501090682456</v>
      </c>
      <c r="P93" s="93">
        <f t="shared" ca="1" si="51"/>
        <v>80.653283746090779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4</v>
      </c>
      <c r="K148" s="145">
        <f ca="1">IF(I148&gt;0,J148*100/I148,0)</f>
        <v>26.666666666666668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4</v>
      </c>
      <c r="K159" s="497">
        <f ca="1">IF(I159&gt;0,J159*100/I159,0)</f>
        <v>26.666666666666668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85.150537634408607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85.150537634408607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46500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85.150537634408607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IFERROR(__xludf.DUMMYFUNCTION("IMPORTRANGE(""https://docs.google.com/spreadsheets/d/1MeEWN-I1oV_STSDYn1IFDPWt_1FKiwhDph83XaGc0o0/edit?usp=sharing"",""งบพรบ!CT67"")"),46500)</f>
        <v>46500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85.150537634408607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2020</v>
      </c>
      <c r="O191" s="155">
        <f ca="1">IF(L191&gt;0,N191*100/L191,0)</f>
        <v>33.666666666666664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243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243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1180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12395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16569</v>
      </c>
      <c r="O261" s="155">
        <f t="shared" ref="O261:O269" ca="1" si="117">IF(L261&gt;0,N261*100/L261,0)</f>
        <v>61.594795539033456</v>
      </c>
      <c r="P261" s="155">
        <f t="shared" ref="P261:P269" ca="1" si="118">IF(M261&gt;0,N261*100/M261,0)</f>
        <v>69.326359832635987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16569</v>
      </c>
      <c r="O263" s="93">
        <f t="shared" ca="1" si="117"/>
        <v>61.594795539033456</v>
      </c>
      <c r="P263" s="93">
        <f t="shared" ca="1" si="118"/>
        <v>69.326359832635987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16569</v>
      </c>
      <c r="O264" s="497">
        <f t="shared" ca="1" si="117"/>
        <v>61.594795539033456</v>
      </c>
      <c r="P264" s="497">
        <f t="shared" ca="1" si="118"/>
        <v>69.326359832635987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IFERROR(__xludf.DUMMYFUNCTION("IMPORTRANGE(""https://docs.google.com/spreadsheets/d/1MeEWN-I1oV_STSDYn1IFDPWt_1FKiwhDph83XaGc0o0/edit?usp=sharing"",""งบพรบ!DD67"")"),23900)</f>
        <v>23900</v>
      </c>
      <c r="N266" s="93">
        <f ca="1">IFERROR(__xludf.DUMMYFUNCTION("IMPORTRANGE(""https://docs.google.com/spreadsheets/d/1MeEWN-I1oV_STSDYn1IFDPWt_1FKiwhDph83XaGc0o0/edit?usp=sharing"",""งบพรบ!DF67"")"),16569)</f>
        <v>16569</v>
      </c>
      <c r="O266" s="93">
        <f t="shared" ca="1" si="117"/>
        <v>61.594795539033456</v>
      </c>
      <c r="P266" s="93">
        <f t="shared" ca="1" si="118"/>
        <v>69.326359832635987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100</v>
      </c>
      <c r="J276" s="85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153510</v>
      </c>
      <c r="N277" s="155">
        <f t="shared" ca="1" si="125"/>
        <v>149863.97</v>
      </c>
      <c r="O277" s="155">
        <f t="shared" ref="O277:O285" ca="1" si="126">IF(L277&gt;0,N277*100/L277,0)</f>
        <v>78.458703732788862</v>
      </c>
      <c r="P277" s="155">
        <f t="shared" ref="P277:P285" ca="1" si="127">IF(M277&gt;0,N277*100/M277,0)</f>
        <v>97.624890886587195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153510</v>
      </c>
      <c r="N279" s="93">
        <f t="shared" ca="1" si="128"/>
        <v>149863.97</v>
      </c>
      <c r="O279" s="93">
        <f t="shared" ca="1" si="126"/>
        <v>78.458703732788862</v>
      </c>
      <c r="P279" s="93">
        <f t="shared" ca="1" si="127"/>
        <v>97.624890886587195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153510</v>
      </c>
      <c r="N280" s="497">
        <f t="shared" ca="1" si="129"/>
        <v>149863.97</v>
      </c>
      <c r="O280" s="497">
        <f t="shared" ca="1" si="126"/>
        <v>78.458703732788862</v>
      </c>
      <c r="P280" s="497">
        <f t="shared" ca="1" si="127"/>
        <v>97.624890886587195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IFERROR(__xludf.DUMMYFUNCTION("IMPORTRANGE(""https://docs.google.com/spreadsheets/d/1MeEWN-I1oV_STSDYn1IFDPWt_1FKiwhDph83XaGc0o0/edit?usp=sharing"",""งบพรบ!DN67"")"),153510)</f>
        <v>153510</v>
      </c>
      <c r="N282" s="93">
        <f ca="1">IFERROR(__xludf.DUMMYFUNCTION("IMPORTRANGE(""https://docs.google.com/spreadsheets/d/1MeEWN-I1oV_STSDYn1IFDPWt_1FKiwhDph83XaGc0o0/edit?usp=sharing"",""งบพรบ!DP67"")"),149863.97)</f>
        <v>149863.97</v>
      </c>
      <c r="O282" s="93">
        <f t="shared" ca="1" si="126"/>
        <v>78.458703732788862</v>
      </c>
      <c r="P282" s="93">
        <f t="shared" ca="1" si="127"/>
        <v>97.624890886587195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139126.6</v>
      </c>
      <c r="O298" s="155">
        <f t="shared" ref="O298:O306" ca="1" si="136">IF(L298&gt;0,N298*100/L298,0)</f>
        <v>67.275918762088978</v>
      </c>
      <c r="P298" s="155">
        <f t="shared" ref="P298:P306" ca="1" si="137">IF(M298&gt;0,N298*100/M298,0)</f>
        <v>90.166299416720676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139126.6</v>
      </c>
      <c r="O300" s="93">
        <f t="shared" ca="1" si="136"/>
        <v>67.275918762088978</v>
      </c>
      <c r="P300" s="93">
        <f t="shared" ca="1" si="137"/>
        <v>90.166299416720676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139126.6</v>
      </c>
      <c r="O301" s="497">
        <f t="shared" ca="1" si="136"/>
        <v>67.275918762088978</v>
      </c>
      <c r="P301" s="497">
        <f t="shared" ca="1" si="137"/>
        <v>90.166299416720676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IFERROR(__xludf.DUMMYFUNCTION("IMPORTRANGE(""https://docs.google.com/spreadsheets/d/1MeEWN-I1oV_STSDYn1IFDPWt_1FKiwhDph83XaGc0o0/edit?usp=sharing"",""งบพรบ!DX67"")"),154300)</f>
        <v>154300</v>
      </c>
      <c r="N303" s="93">
        <f ca="1">IFERROR(__xludf.DUMMYFUNCTION("IMPORTRANGE(""https://docs.google.com/spreadsheets/d/1MeEWN-I1oV_STSDYn1IFDPWt_1FKiwhDph83XaGc0o0/edit?usp=sharing"",""งบพรบ!DZ67"")"),139126.6)</f>
        <v>139126.6</v>
      </c>
      <c r="O303" s="93">
        <f t="shared" ca="1" si="136"/>
        <v>67.275918762088978</v>
      </c>
      <c r="P303" s="93">
        <f t="shared" ca="1" si="137"/>
        <v>90.166299416720676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3434</v>
      </c>
      <c r="K327" s="445">
        <f ca="1">IF(I327&gt;0,J327*100/I327,0)</f>
        <v>214.625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517900</v>
      </c>
      <c r="N328" s="155">
        <f t="shared" ca="1" si="149"/>
        <v>449721.09</v>
      </c>
      <c r="O328" s="155">
        <f t="shared" ref="O328:O336" ca="1" si="150">IF(L328&gt;0,N328*100/L328,0)</f>
        <v>65.442533469150177</v>
      </c>
      <c r="P328" s="155">
        <f t="shared" ref="P328:P336" ca="1" si="151">IF(M328&gt;0,N328*100/M328,0)</f>
        <v>86.835506854605143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517900</v>
      </c>
      <c r="N330" s="93">
        <f t="shared" ca="1" si="152"/>
        <v>449721.09</v>
      </c>
      <c r="O330" s="93">
        <f t="shared" ca="1" si="150"/>
        <v>65.442533469150177</v>
      </c>
      <c r="P330" s="93">
        <f t="shared" ca="1" si="151"/>
        <v>86.835506854605143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517900</v>
      </c>
      <c r="N331" s="497">
        <f t="shared" ca="1" si="153"/>
        <v>449721.09</v>
      </c>
      <c r="O331" s="497">
        <f t="shared" ca="1" si="150"/>
        <v>65.442533469150177</v>
      </c>
      <c r="P331" s="497">
        <f t="shared" ca="1" si="151"/>
        <v>86.835506854605143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IFERROR(__xludf.DUMMYFUNCTION("IMPORTRANGE(""https://docs.google.com/spreadsheets/d/1MeEWN-I1oV_STSDYn1IFDPWt_1FKiwhDph83XaGc0o0/edit?usp=sharing"",""งบพรบ!ER67"")"),517900)</f>
        <v>517900</v>
      </c>
      <c r="N333" s="93">
        <f ca="1">IFERROR(__xludf.DUMMYFUNCTION("IMPORTRANGE(""https://docs.google.com/spreadsheets/d/1MeEWN-I1oV_STSDYn1IFDPWt_1FKiwhDph83XaGc0o0/edit?usp=sharing"",""งบพรบ!ET67"")"),449721.09)</f>
        <v>449721.09</v>
      </c>
      <c r="O333" s="93">
        <f t="shared" ca="1" si="150"/>
        <v>65.442533469150177</v>
      </c>
      <c r="P333" s="93">
        <f t="shared" ca="1" si="151"/>
        <v>86.835506854605143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IFERROR(__xludf.DUMMYFUNCTION("IMPORTRANGE(""https://docs.google.com/spreadsheets/d/1kVcqe37tkHyjCSG3S0O1AXqVkqjo8mSIZil3BcpIysc/edit?usp=sharing"",""ศูนย์!D67"")"),3318)</f>
        <v>3318</v>
      </c>
      <c r="K338" s="497">
        <f ca="1">IF(I338&gt;0,J338*100/I338,0)</f>
        <v>207.375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IFERROR(__xludf.DUMMYFUNCTION("IMPORTRANGE(""https://docs.google.com/spreadsheets/d/1kVcqe37tkHyjCSG3S0O1AXqVkqjo8mSIZil3BcpIysc/edit?usp=sharing"",""ศูนย์!F67"")"),112)</f>
        <v>112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329900</v>
      </c>
      <c r="N345" s="155">
        <f t="shared" ca="1" si="155"/>
        <v>276416.28000000003</v>
      </c>
      <c r="O345" s="155">
        <f t="shared" ref="O345:O353" ca="1" si="156">IF(L345&gt;0,N345*100/L345,0)</f>
        <v>74.255548690396253</v>
      </c>
      <c r="P345" s="155">
        <f t="shared" ref="P345:P353" ca="1" si="157">IF(M345&gt;0,N345*100/M345,0)</f>
        <v>83.787899363443472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329900</v>
      </c>
      <c r="N347" s="93">
        <f t="shared" ca="1" si="158"/>
        <v>276416.28000000003</v>
      </c>
      <c r="O347" s="93">
        <f t="shared" ca="1" si="156"/>
        <v>74.255548690396253</v>
      </c>
      <c r="P347" s="93">
        <f t="shared" ca="1" si="157"/>
        <v>83.787899363443472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314900</v>
      </c>
      <c r="N348" s="497">
        <f t="shared" ca="1" si="159"/>
        <v>261416.28</v>
      </c>
      <c r="O348" s="497">
        <f t="shared" ca="1" si="156"/>
        <v>73.174606018194538</v>
      </c>
      <c r="P348" s="497">
        <f t="shared" ca="1" si="157"/>
        <v>83.015649412511905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IFERROR(__xludf.DUMMYFUNCTION("IMPORTRANGE(""https://docs.google.com/spreadsheets/d/1MeEWN-I1oV_STSDYn1IFDPWt_1FKiwhDph83XaGc0o0/edit?usp=sharing"",""งบพรบ!FB67"")"),314900)</f>
        <v>314900</v>
      </c>
      <c r="N350" s="93">
        <f ca="1">IFERROR(__xludf.DUMMYFUNCTION("IMPORTRANGE(""https://docs.google.com/spreadsheets/d/1MeEWN-I1oV_STSDYn1IFDPWt_1FKiwhDph83XaGc0o0/edit?usp=sharing"",""งบพรบ!FD67"")"),261416.28)</f>
        <v>261416.28</v>
      </c>
      <c r="O350" s="93">
        <f t="shared" ca="1" si="156"/>
        <v>73.174606018194538</v>
      </c>
      <c r="P350" s="93">
        <f t="shared" ca="1" si="157"/>
        <v>83.015649412511905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169</v>
      </c>
      <c r="K355" s="465">
        <f ca="1">IF(I355&gt;0,J355*100/I355,0)</f>
        <v>88.94736842105263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IFERROR(__xludf.DUMMYFUNCTION("IMPORTRANGE(""https://docs.google.com/spreadsheets/d/1XWAQStnk-4SwqDmLtmXYiTMKHgktTP8We1SCoS47DrQ/edit?usp=sharing"",""จัดที่ดิน!W67"")"),201)</f>
        <v>201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IFERROR(__xludf.DUMMYFUNCTION("IMPORTRANGE(""https://docs.google.com/spreadsheets/d/1XWAQStnk-4SwqDmLtmXYiTMKHgktTP8We1SCoS47DrQ/edit?usp=sharing"",""จัดที่ดิน!X67"")"),1624.73)</f>
        <v>1624.73</v>
      </c>
      <c r="K359" s="497">
        <f t="shared" ca="1" si="161"/>
        <v>77.368095238095236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IFERROR(__xludf.DUMMYFUNCTION("IMPORTRANGE(""https://docs.google.com/spreadsheets/d/1XWAQStnk-4SwqDmLtmXYiTMKHgktTP8We1SCoS47DrQ/edit?usp=sharing"",""จัดที่ดิน!Y67"")"),262)</f>
        <v>262</v>
      </c>
      <c r="K360" s="497">
        <f t="shared" ca="1" si="161"/>
        <v>137.89473684210526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IFERROR(__xludf.DUMMYFUNCTION("IMPORTRANGE(""https://docs.google.com/spreadsheets/d/1XWAQStnk-4SwqDmLtmXYiTMKHgktTP8We1SCoS47DrQ/edit?usp=sharing"",""จัดที่ดิน!Z67"")"),2426.97)</f>
        <v>2426.9699999999998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IFERROR(__xludf.DUMMYFUNCTION("IMPORTRANGE(""https://docs.google.com/spreadsheets/d/1XWAQStnk-4SwqDmLtmXYiTMKHgktTP8We1SCoS47DrQ/edit?usp=sharing"",""จัดที่ดิน!AA67"")"),169)</f>
        <v>169</v>
      </c>
      <c r="K362" s="497">
        <f t="shared" ca="1" si="161"/>
        <v>88.94736842105263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IFERROR(__xludf.DUMMYFUNCTION("IMPORTRANGE(""https://docs.google.com/spreadsheets/d/1XWAQStnk-4SwqDmLtmXYiTMKHgktTP8We1SCoS47DrQ/edit?usp=sharing"",""จัดที่ดิน!AB67"")"),1443.95)</f>
        <v>1443.95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267</v>
      </c>
      <c r="K364" s="479">
        <f t="shared" ca="1" si="161"/>
        <v>78.529411764705884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78</v>
      </c>
      <c r="K365" s="491">
        <f t="shared" ca="1" si="161"/>
        <v>65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IFERROR(__xludf.DUMMYFUNCTION("IMPORTRANGE(""https://docs.google.com/spreadsheets/d/1XWAQStnk-4SwqDmLtmXYiTMKHgktTP8We1SCoS47DrQ/edit?usp=sharing"",""จัดที่ดิน!E67"")"),111)</f>
        <v>111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IFERROR(__xludf.DUMMYFUNCTION("IMPORTRANGE(""https://docs.google.com/spreadsheets/d/1XWAQStnk-4SwqDmLtmXYiTMKHgktTP8We1SCoS47DrQ/edit?usp=sharing"",""จัดที่ดิน!F67"")"),1129.99)</f>
        <v>1129.99</v>
      </c>
      <c r="K369" s="497">
        <f t="shared" ca="1" si="163"/>
        <v>75.332666666666668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IFERROR(__xludf.DUMMYFUNCTION("IMPORTRANGE(""https://docs.google.com/spreadsheets/d/1XWAQStnk-4SwqDmLtmXYiTMKHgktTP8We1SCoS47DrQ/edit?usp=sharing"",""จัดที่ดิน!G67"")"),170)</f>
        <v>170</v>
      </c>
      <c r="K370" s="497">
        <f t="shared" ca="1" si="163"/>
        <v>141.66666666666666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IFERROR(__xludf.DUMMYFUNCTION("IMPORTRANGE(""https://docs.google.com/spreadsheets/d/1XWAQStnk-4SwqDmLtmXYiTMKHgktTP8We1SCoS47DrQ/edit?usp=sharing"",""จัดที่ดิน!H67"")"),1912.23)</f>
        <v>1912.23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IFERROR(__xludf.DUMMYFUNCTION("IMPORTRANGE(""https://docs.google.com/spreadsheets/d/1XWAQStnk-4SwqDmLtmXYiTMKHgktTP8We1SCoS47DrQ/edit?usp=sharing"",""จัดที่ดิน!I67"")"),78)</f>
        <v>78</v>
      </c>
      <c r="K372" s="497">
        <f t="shared" ca="1" si="163"/>
        <v>65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IFERROR(__xludf.DUMMYFUNCTION("IMPORTRANGE(""https://docs.google.com/spreadsheets/d/1XWAQStnk-4SwqDmLtmXYiTMKHgktTP8We1SCoS47DrQ/edit?usp=sharing"",""จัดที่ดิน!J67"")"),929.34)</f>
        <v>929.34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189</v>
      </c>
      <c r="K374" s="491">
        <f t="shared" ca="1" si="163"/>
        <v>85.909090909090907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IFERROR(__xludf.DUMMYFUNCTION("IMPORTRANGE(""https://docs.google.com/spreadsheets/d/1XWAQStnk-4SwqDmLtmXYiTMKHgktTP8We1SCoS47DrQ/edit?usp=sharing"",""จัดที่ดิน!AH67"")"),90)</f>
        <v>90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IFERROR(__xludf.DUMMYFUNCTION("IMPORTRANGE(""https://docs.google.com/spreadsheets/d/1XWAQStnk-4SwqDmLtmXYiTMKHgktTP8We1SCoS47DrQ/edit?usp=sharing"",""จัดที่ดิน!AI67"")"),494.74)</f>
        <v>494.74</v>
      </c>
      <c r="K378" s="497">
        <f t="shared" ca="1" si="164"/>
        <v>82.456666666666663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IFERROR(__xludf.DUMMYFUNCTION("IMPORTRANGE(""https://docs.google.com/spreadsheets/d/1XWAQStnk-4SwqDmLtmXYiTMKHgktTP8We1SCoS47DrQ/edit?usp=sharing"",""จัดที่ดิน!AJ67"")"),190)</f>
        <v>190</v>
      </c>
      <c r="K379" s="497">
        <f t="shared" ca="1" si="164"/>
        <v>86.36363636363636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IFERROR(__xludf.DUMMYFUNCTION("IMPORTRANGE(""https://docs.google.com/spreadsheets/d/1XWAQStnk-4SwqDmLtmXYiTMKHgktTP8We1SCoS47DrQ/edit?usp=sharing"",""จัดที่ดิน!AK67"")"),1742.64)</f>
        <v>1742.64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IFERROR(__xludf.DUMMYFUNCTION("IMPORTRANGE(""https://docs.google.com/spreadsheets/d/1XWAQStnk-4SwqDmLtmXYiTMKHgktTP8We1SCoS47DrQ/edit?usp=sharing"",""จัดที่ดิน!AL67"")"),189)</f>
        <v>189</v>
      </c>
      <c r="K381" s="497">
        <f t="shared" ca="1" si="164"/>
        <v>85.909090909090907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IFERROR(__xludf.DUMMYFUNCTION("IMPORTRANGE(""https://docs.google.com/spreadsheets/d/1XWAQStnk-4SwqDmLtmXYiTMKHgktTP8We1SCoS47DrQ/edit?usp=sharing"",""จัดที่ดิน!AM67"")"),1742.51)</f>
        <v>1742.51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640655.27</v>
      </c>
      <c r="O414" s="549">
        <f ca="1">IF(L414&gt;0,N414*100/L414,0)</f>
        <v>43.755883586334264</v>
      </c>
      <c r="P414" s="549">
        <f ca="1">IF(M414&gt;0,N414*100/M414,0)</f>
        <v>43.811539781904919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74363.56</v>
      </c>
      <c r="O419" s="155">
        <f t="shared" ref="O419:O424" ca="1" si="185">IF(L419&gt;0,N419*100/L419,0)</f>
        <v>77.818710757639181</v>
      </c>
      <c r="P419" s="155">
        <f t="shared" ref="P419:P424" ca="1" si="186">IF(M419&gt;0,N419*100/M419,0)</f>
        <v>79.363457844183571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74363.56</v>
      </c>
      <c r="O421" s="93">
        <f t="shared" ca="1" si="185"/>
        <v>77.818710757639181</v>
      </c>
      <c r="P421" s="93">
        <f t="shared" ca="1" si="186"/>
        <v>79.363457844183571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74363.56</v>
      </c>
      <c r="O422" s="497">
        <f t="shared" ca="1" si="185"/>
        <v>77.818710757639181</v>
      </c>
      <c r="P422" s="497">
        <f t="shared" ca="1" si="186"/>
        <v>79.363457844183571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74363.56</v>
      </c>
      <c r="O424" s="93">
        <f t="shared" ca="1" si="185"/>
        <v>77.818710757639181</v>
      </c>
      <c r="P424" s="93">
        <f t="shared" ca="1" si="186"/>
        <v>79.363457844183571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30363.56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151930.07999999999</v>
      </c>
      <c r="O467" s="195">
        <f t="shared" ref="O467:O472" ca="1" si="207">IF(L467&gt;0,N467*100/L467,0)</f>
        <v>31.226444528027322</v>
      </c>
      <c r="P467" s="195">
        <f t="shared" ref="P467:P472" ca="1" si="208">IF(M467&gt;0,N467*100/M467,0)</f>
        <v>31.226444528027322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151930.07999999999</v>
      </c>
      <c r="O469" s="93">
        <f t="shared" ca="1" si="207"/>
        <v>31.226444528027322</v>
      </c>
      <c r="P469" s="93">
        <f t="shared" ca="1" si="208"/>
        <v>31.226444528027322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151930.07999999999</v>
      </c>
      <c r="O470" s="497">
        <f t="shared" ca="1" si="207"/>
        <v>31.226444528027322</v>
      </c>
      <c r="P470" s="497">
        <f t="shared" ca="1" si="208"/>
        <v>31.226444528027322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151930.07999999999</v>
      </c>
      <c r="O472" s="93">
        <f t="shared" ca="1" si="207"/>
        <v>31.226444528027322</v>
      </c>
      <c r="P472" s="93">
        <f t="shared" ca="1" si="208"/>
        <v>31.226444528027322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64545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7292.08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171225.90000000002</v>
      </c>
      <c r="O544" s="155">
        <f t="shared" ref="O544:O549" ca="1" si="237">IF(L544&gt;0,N544*100/L544,0)</f>
        <v>67.01600782778867</v>
      </c>
      <c r="P544" s="155">
        <f t="shared" ref="P544:P549" ca="1" si="238">IF(M544&gt;0,N544*100/M544,0)</f>
        <v>67.01600782778867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171225.90000000002</v>
      </c>
      <c r="O546" s="93">
        <f t="shared" ca="1" si="237"/>
        <v>67.01600782778867</v>
      </c>
      <c r="P546" s="93">
        <f t="shared" ca="1" si="238"/>
        <v>67.01600782778867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171225.90000000002</v>
      </c>
      <c r="O547" s="497">
        <f t="shared" ca="1" si="237"/>
        <v>67.01600782778867</v>
      </c>
      <c r="P547" s="497">
        <f t="shared" ca="1" si="238"/>
        <v>67.01600782778867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171225.90000000002</v>
      </c>
      <c r="O549" s="93">
        <f t="shared" ca="1" si="237"/>
        <v>67.01600782778867</v>
      </c>
      <c r="P549" s="93">
        <f t="shared" ca="1" si="238"/>
        <v>67.01600782778867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76266.240000000005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94959.66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239664.61</v>
      </c>
      <c r="O629" s="195">
        <f t="shared" ref="O629:O634" ca="1" si="264">IF(L629&gt;0,N629*100/L629,0)</f>
        <v>38.714590787571382</v>
      </c>
      <c r="P629" s="195">
        <f t="shared" ref="P629:P634" ca="1" si="265">IF(M629&gt;0,N629*100/M629,0)</f>
        <v>38.714590787571382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239664.61</v>
      </c>
      <c r="O631" s="93">
        <f t="shared" ca="1" si="264"/>
        <v>38.714590787571382</v>
      </c>
      <c r="P631" s="93">
        <f t="shared" ca="1" si="265"/>
        <v>38.714590787571382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239664.61</v>
      </c>
      <c r="O632" s="497">
        <f t="shared" ca="1" si="264"/>
        <v>38.714590787571382</v>
      </c>
      <c r="P632" s="497">
        <f t="shared" ca="1" si="265"/>
        <v>38.714590787571382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239664.61</v>
      </c>
      <c r="O634" s="93">
        <f t="shared" ca="1" si="264"/>
        <v>38.714590787571382</v>
      </c>
      <c r="P634" s="93">
        <f t="shared" ca="1" si="265"/>
        <v>38.714590787571382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77133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162531.60999999999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IFERROR(__xludf.DUMMYFUNCTION("IMPORTRANGE(""https://docs.google.com/spreadsheets/d/19vJNZY_5yjcGF2XGBMNZRCAIB0Kwfpjp8YEOfu-bneM/edit?usp=sharing"",""งานกองทุน!F67"")"),1088321.87)</f>
        <v>1088321.8700000001</v>
      </c>
      <c r="K821" s="497">
        <f t="shared" ref="K821:K828" ca="1" si="335">IF(I821&gt;0,J821*100/I821,0)</f>
        <v>68.759309100280063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IFERROR(__xludf.DUMMYFUNCTION("IMPORTRANGE(""https://docs.google.com/spreadsheets/d/19vJNZY_5yjcGF2XGBMNZRCAIB0Kwfpjp8YEOfu-bneM/edit?usp=sharing"",""งานกองทุน!E67"")"),82)</f>
        <v>82</v>
      </c>
      <c r="K822" s="497">
        <f t="shared" ca="1" si="335"/>
        <v>77.35849056603773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IFERROR(__xludf.DUMMYFUNCTION("IMPORTRANGE(""https://docs.google.com/spreadsheets/d/19vJNZY_5yjcGF2XGBMNZRCAIB0Kwfpjp8YEOfu-bneM/edit?usp=sharing"",""งานกองทุน!K67"")"),758495.3)</f>
        <v>758495.3</v>
      </c>
      <c r="K823" s="497">
        <f t="shared" ca="1" si="335"/>
        <v>20.736341354804971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IFERROR(__xludf.DUMMYFUNCTION("IMPORTRANGE(""https://docs.google.com/spreadsheets/d/19vJNZY_5yjcGF2XGBMNZRCAIB0Kwfpjp8YEOfu-bneM/edit?usp=sharing"",""งานกองทุน!J67"")"),105)</f>
        <v>105</v>
      </c>
      <c r="K824" s="497">
        <f t="shared" ca="1" si="335"/>
        <v>57.065217391304351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IFERROR(__xludf.DUMMYFUNCTION("IMPORTRANGE(""https://docs.google.com/spreadsheets/d/19vJNZY_5yjcGF2XGBMNZRCAIB0Kwfpjp8YEOfu-bneM/edit?usp=sharing"",""งานกองทุน!U67"")"),1460000)</f>
        <v>1460000</v>
      </c>
      <c r="K827" s="497">
        <f t="shared" ca="1" si="335"/>
        <v>56.589147286821706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IFERROR(__xludf.DUMMYFUNCTION("IMPORTRANGE(""https://docs.google.com/spreadsheets/d/19vJNZY_5yjcGF2XGBMNZRCAIB0Kwfpjp8YEOfu-bneM/edit?usp=sharing"",""งานกองทุน!T67"")"),46)</f>
        <v>46</v>
      </c>
      <c r="K828" s="502">
        <f t="shared" ca="1" si="335"/>
        <v>44.660194174757279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35DB1-03D7-450E-AD5E-E0CA71E78153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9" width="18.7109375" style="839" bestFit="1" customWidth="1"/>
    <col min="10" max="10" width="16.8554687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355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6694175</v>
      </c>
      <c r="N8" s="22">
        <f t="shared" ca="1" si="0"/>
        <v>4568734.8600000003</v>
      </c>
      <c r="O8" s="22">
        <f t="shared" ref="O8:O16" ca="1" si="1">IF(L8&gt;0,N8*100/L8,0)</f>
        <v>58.849361365580215</v>
      </c>
      <c r="P8" s="22">
        <f t="shared" ref="P8:P16" ca="1" si="2">IF(M8&gt;0,N8*100/M8,0)</f>
        <v>68.249408777033779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6694175</v>
      </c>
      <c r="N10" s="30">
        <f t="shared" ca="1" si="3"/>
        <v>4568734.8600000003</v>
      </c>
      <c r="O10" s="30">
        <f t="shared" ca="1" si="1"/>
        <v>58.849361365580215</v>
      </c>
      <c r="P10" s="30">
        <f t="shared" ca="1" si="2"/>
        <v>68.249408777033779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6641375</v>
      </c>
      <c r="N11" s="497">
        <f t="shared" ca="1" si="4"/>
        <v>4515934.8600000003</v>
      </c>
      <c r="O11" s="497">
        <f t="shared" ca="1" si="1"/>
        <v>58.56757493541393</v>
      </c>
      <c r="P11" s="497">
        <f t="shared" ca="1" si="2"/>
        <v>67.99698646741075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6641375</v>
      </c>
      <c r="N13" s="93">
        <f t="shared" ca="1" si="5"/>
        <v>4515934.8600000003</v>
      </c>
      <c r="O13" s="93">
        <f t="shared" ca="1" si="1"/>
        <v>58.56757493541393</v>
      </c>
      <c r="P13" s="93">
        <f t="shared" ca="1" si="2"/>
        <v>67.99698646741075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4164035</v>
      </c>
      <c r="N18" s="22">
        <f t="shared" ca="1" si="8"/>
        <v>3600967.27</v>
      </c>
      <c r="O18" s="22">
        <f t="shared" ref="O18:O26" ca="1" si="9">IF(L18&gt;0,N18*100/L18,0)</f>
        <v>68.915395965704661</v>
      </c>
      <c r="P18" s="22">
        <f t="shared" ref="P18:P26" ca="1" si="10">IF(M18&gt;0,N18*100/M18,0)</f>
        <v>86.477833879878531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4164035</v>
      </c>
      <c r="N20" s="30">
        <f t="shared" ca="1" si="11"/>
        <v>3600967.27</v>
      </c>
      <c r="O20" s="30">
        <f t="shared" ca="1" si="9"/>
        <v>68.915395965704661</v>
      </c>
      <c r="P20" s="30">
        <f t="shared" ca="1" si="10"/>
        <v>86.477833879878531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4111235</v>
      </c>
      <c r="N21" s="497">
        <f t="shared" ca="1" si="12"/>
        <v>3548167.27</v>
      </c>
      <c r="O21" s="497">
        <f t="shared" ca="1" si="9"/>
        <v>68.598083481555946</v>
      </c>
      <c r="P21" s="497">
        <f t="shared" ca="1" si="10"/>
        <v>86.30417064458733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4111235</v>
      </c>
      <c r="N23" s="93">
        <f t="shared" ca="1" si="13"/>
        <v>3548167.27</v>
      </c>
      <c r="O23" s="93">
        <f t="shared" ca="1" si="9"/>
        <v>68.598083481555946</v>
      </c>
      <c r="P23" s="93">
        <f t="shared" ca="1" si="10"/>
        <v>86.30417064458733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967767.59</v>
      </c>
      <c r="O28" s="22">
        <f t="shared" ref="O28:O37" ca="1" si="17">IF(L28&gt;0,N28*100/L28,0)</f>
        <v>38.127505279248616</v>
      </c>
      <c r="P28" s="22">
        <f t="shared" ref="P28:P37" ca="1" si="18">IF(M28&gt;0,N28*100/M28,0)</f>
        <v>38.249566822389276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967767.59</v>
      </c>
      <c r="O30" s="30">
        <f t="shared" ca="1" si="17"/>
        <v>38.127505279248616</v>
      </c>
      <c r="P30" s="30">
        <f t="shared" ca="1" si="18"/>
        <v>38.249566822389276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967767.59</v>
      </c>
      <c r="O31" s="497">
        <f t="shared" ca="1" si="17"/>
        <v>38.127505279248616</v>
      </c>
      <c r="P31" s="497">
        <f t="shared" ca="1" si="18"/>
        <v>38.249566822389276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967767.59</v>
      </c>
      <c r="O33" s="93">
        <f t="shared" ca="1" si="17"/>
        <v>38.127505279248616</v>
      </c>
      <c r="P33" s="93">
        <f t="shared" ca="1" si="18"/>
        <v>38.249566822389276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4164035</v>
      </c>
      <c r="N37" s="59">
        <f t="shared" ca="1" si="24"/>
        <v>3600967.27</v>
      </c>
      <c r="O37" s="59">
        <f t="shared" ca="1" si="17"/>
        <v>68.915395965704661</v>
      </c>
      <c r="P37" s="59">
        <f t="shared" ca="1" si="18"/>
        <v>86.477833879878531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667220</v>
      </c>
      <c r="N41" s="85">
        <f t="shared" ca="1" si="25"/>
        <v>442050</v>
      </c>
      <c r="O41" s="85">
        <f t="shared" ref="O41:O49" ca="1" si="26">IF(L41&gt;0,N41*100/L41,0)</f>
        <v>67.231939163498097</v>
      </c>
      <c r="P41" s="85">
        <f t="shared" ref="P41:P49" ca="1" si="27">IF(M41&gt;0,N41*100/M41,0)</f>
        <v>66.252510416354426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667220</v>
      </c>
      <c r="N43" s="92">
        <f t="shared" ca="1" si="28"/>
        <v>442050</v>
      </c>
      <c r="O43" s="92">
        <f t="shared" ca="1" si="26"/>
        <v>67.231939163498097</v>
      </c>
      <c r="P43" s="92">
        <f t="shared" ca="1" si="27"/>
        <v>66.252510416354426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667220</v>
      </c>
      <c r="N44" s="497">
        <f t="shared" ca="1" si="29"/>
        <v>442050</v>
      </c>
      <c r="O44" s="497">
        <f t="shared" ca="1" si="26"/>
        <v>67.231939163498097</v>
      </c>
      <c r="P44" s="497">
        <f t="shared" ca="1" si="27"/>
        <v>66.252510416354426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IFERROR(__xludf.DUMMYFUNCTION("IMPORTRANGE(""https://docs.google.com/spreadsheets/d/1MeEWN-I1oV_STSDYn1IFDPWt_1FKiwhDph83XaGc0o0/edit?usp=sharing"",""งบพรบ!R68"")"),667220)</f>
        <v>667220</v>
      </c>
      <c r="N46" s="93">
        <f ca="1">IFERROR(__xludf.DUMMYFUNCTION("IMPORTRANGE(""https://docs.google.com/spreadsheets/d/1MeEWN-I1oV_STSDYn1IFDPWt_1FKiwhDph83XaGc0o0/edit?usp=sharing"",""งบพรบ!T68"")"),442050)</f>
        <v>442050</v>
      </c>
      <c r="O46" s="93">
        <f t="shared" ca="1" si="26"/>
        <v>67.231939163498097</v>
      </c>
      <c r="P46" s="93">
        <f t="shared" ca="1" si="27"/>
        <v>66.252510416354426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606175</v>
      </c>
      <c r="N53" s="116">
        <f t="shared" ca="1" si="31"/>
        <v>595012.76</v>
      </c>
      <c r="O53" s="116">
        <f t="shared" ref="O53:O61" ca="1" si="32">IF(L53&gt;0,N53*100/L53,0)</f>
        <v>73.850410822886928</v>
      </c>
      <c r="P53" s="116">
        <f t="shared" ref="P53:P61" ca="1" si="33">IF(M53&gt;0,N53*100/M53,0)</f>
        <v>98.158577968408466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606175</v>
      </c>
      <c r="N55" s="123">
        <f t="shared" ca="1" si="34"/>
        <v>595012.76</v>
      </c>
      <c r="O55" s="123">
        <f t="shared" ca="1" si="32"/>
        <v>73.850410822886928</v>
      </c>
      <c r="P55" s="123">
        <f t="shared" ca="1" si="33"/>
        <v>98.158577968408466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606175</v>
      </c>
      <c r="N56" s="497">
        <f t="shared" ca="1" si="35"/>
        <v>595012.76</v>
      </c>
      <c r="O56" s="497">
        <f t="shared" ca="1" si="32"/>
        <v>73.850410822886928</v>
      </c>
      <c r="P56" s="497">
        <f t="shared" ca="1" si="33"/>
        <v>98.158577968408466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IFERROR(__xludf.DUMMYFUNCTION("IMPORTRANGE(""https://docs.google.com/spreadsheets/d/1MeEWN-I1oV_STSDYn1IFDPWt_1FKiwhDph83XaGc0o0/edit?usp=sharing"",""งบพรบ!AB68"")"),606175)</f>
        <v>606175</v>
      </c>
      <c r="N58" s="93">
        <f ca="1">IFERROR(__xludf.DUMMYFUNCTION("IMPORTRANGE(""https://docs.google.com/spreadsheets/d/1MeEWN-I1oV_STSDYn1IFDPWt_1FKiwhDph83XaGc0o0/edit?usp=sharing"",""งบพรบ!AD68"")"),595012.76)</f>
        <v>595012.76</v>
      </c>
      <c r="O58" s="93">
        <f t="shared" ca="1" si="32"/>
        <v>73.850410822886928</v>
      </c>
      <c r="P58" s="93">
        <f t="shared" ca="1" si="33"/>
        <v>98.158577968408466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1435340</v>
      </c>
      <c r="N66" s="155">
        <f t="shared" ca="1" si="39"/>
        <v>1249184.51</v>
      </c>
      <c r="O66" s="155">
        <f t="shared" ref="O66:O74" ca="1" si="40">IF(L66&gt;0,N66*100/L66,0)</f>
        <v>63.346070486815414</v>
      </c>
      <c r="P66" s="155">
        <f t="shared" ref="P66:P74" ca="1" si="41">IF(M66&gt;0,N66*100/M66,0)</f>
        <v>87.03056488358159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1435340</v>
      </c>
      <c r="N68" s="93">
        <f t="shared" ca="1" si="42"/>
        <v>1249184.51</v>
      </c>
      <c r="O68" s="93">
        <f t="shared" ca="1" si="40"/>
        <v>63.346070486815414</v>
      </c>
      <c r="P68" s="93">
        <f t="shared" ca="1" si="41"/>
        <v>87.03056488358159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1435340</v>
      </c>
      <c r="N69" s="497">
        <f t="shared" ca="1" si="43"/>
        <v>1249184.51</v>
      </c>
      <c r="O69" s="497">
        <f t="shared" ca="1" si="40"/>
        <v>63.346070486815414</v>
      </c>
      <c r="P69" s="497">
        <f t="shared" ca="1" si="41"/>
        <v>87.03056488358159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IFERROR(__xludf.DUMMYFUNCTION("IMPORTRANGE(""https://docs.google.com/spreadsheets/d/1MeEWN-I1oV_STSDYn1IFDPWt_1FKiwhDph83XaGc0o0/edit?usp=sharing"",""งบพรบ!AL68"")"),1435340)</f>
        <v>1435340</v>
      </c>
      <c r="N71" s="93">
        <f ca="1">IFERROR(__xludf.DUMMYFUNCTION("IMPORTRANGE(""https://docs.google.com/spreadsheets/d/1MeEWN-I1oV_STSDYn1IFDPWt_1FKiwhDph83XaGc0o0/edit?usp=sharing"",""งบพรบ!AN68"")"),1249184.51)</f>
        <v>1249184.51</v>
      </c>
      <c r="O71" s="93">
        <f t="shared" ca="1" si="40"/>
        <v>63.346070486815414</v>
      </c>
      <c r="P71" s="93">
        <f t="shared" ca="1" si="41"/>
        <v>87.03056488358159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298260</v>
      </c>
      <c r="N88" s="155">
        <f t="shared" ca="1" si="49"/>
        <v>269756</v>
      </c>
      <c r="O88" s="155">
        <f t="shared" ref="O88:O96" ca="1" si="50">IF(L88&gt;0,N88*100/L88,0)</f>
        <v>70.164906622275396</v>
      </c>
      <c r="P88" s="155">
        <f t="shared" ref="P88:P96" ca="1" si="51">IF(M88&gt;0,N88*100/M88,0)</f>
        <v>90.443237443840943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298260</v>
      </c>
      <c r="N90" s="93">
        <f t="shared" ca="1" si="52"/>
        <v>269756</v>
      </c>
      <c r="O90" s="93">
        <f t="shared" ca="1" si="50"/>
        <v>70.164906622275396</v>
      </c>
      <c r="P90" s="93">
        <f t="shared" ca="1" si="51"/>
        <v>90.443237443840943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298260</v>
      </c>
      <c r="N91" s="497">
        <f t="shared" ca="1" si="53"/>
        <v>269756</v>
      </c>
      <c r="O91" s="497">
        <f t="shared" ca="1" si="50"/>
        <v>70.164906622275396</v>
      </c>
      <c r="P91" s="497">
        <f t="shared" ca="1" si="51"/>
        <v>90.443237443840943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IFERROR(__xludf.DUMMYFUNCTION("IMPORTRANGE(""https://docs.google.com/spreadsheets/d/1MeEWN-I1oV_STSDYn1IFDPWt_1FKiwhDph83XaGc0o0/edit?usp=sharing"",""งบพรบ!AV68"")"),298260)</f>
        <v>298260</v>
      </c>
      <c r="N93" s="93">
        <f ca="1">IFERROR(__xludf.DUMMYFUNCTION("IMPORTRANGE(""https://docs.google.com/spreadsheets/d/1MeEWN-I1oV_STSDYn1IFDPWt_1FKiwhDph83XaGc0o0/edit?usp=sharing"",""งบพรบ!AX68"")"),269756)</f>
        <v>269756</v>
      </c>
      <c r="O93" s="93">
        <f t="shared" ca="1" si="50"/>
        <v>70.164906622275396</v>
      </c>
      <c r="P93" s="93">
        <f t="shared" ca="1" si="51"/>
        <v>90.443237443840943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62500</v>
      </c>
      <c r="N181" s="155">
        <f t="shared" ca="1" si="92"/>
        <v>54720</v>
      </c>
      <c r="O181" s="155">
        <f t="shared" ref="O181:O189" ca="1" si="93">IF(L181&gt;0,N181*100/L181,0)</f>
        <v>61.483146067415731</v>
      </c>
      <c r="P181" s="155">
        <f t="shared" ref="P181:P189" ca="1" si="94">IF(M181&gt;0,N181*100/M181,0)</f>
        <v>87.552000000000007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62500</v>
      </c>
      <c r="N183" s="93">
        <f t="shared" ca="1" si="95"/>
        <v>54720</v>
      </c>
      <c r="O183" s="93">
        <f t="shared" ca="1" si="93"/>
        <v>61.483146067415731</v>
      </c>
      <c r="P183" s="93">
        <f t="shared" ca="1" si="94"/>
        <v>87.552000000000007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62500</v>
      </c>
      <c r="N184" s="497">
        <f t="shared" ca="1" si="96"/>
        <v>54720</v>
      </c>
      <c r="O184" s="497">
        <f t="shared" ca="1" si="93"/>
        <v>61.483146067415731</v>
      </c>
      <c r="P184" s="497">
        <f t="shared" ca="1" si="94"/>
        <v>87.552000000000007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IFERROR(__xludf.DUMMYFUNCTION("IMPORTRANGE(""https://docs.google.com/spreadsheets/d/1MeEWN-I1oV_STSDYn1IFDPWt_1FKiwhDph83XaGc0o0/edit?usp=sharing"",""งบพรบ!CT68"")"),62500)</f>
        <v>62500</v>
      </c>
      <c r="N186" s="93">
        <f ca="1">IFERROR(__xludf.DUMMYFUNCTION("IMPORTRANGE(""https://docs.google.com/spreadsheets/d/1MeEWN-I1oV_STSDYn1IFDPWt_1FKiwhDph83XaGc0o0/edit?usp=sharing"",""งบพรบ!CV68"")"),54720)</f>
        <v>54720</v>
      </c>
      <c r="O186" s="93">
        <f t="shared" ca="1" si="93"/>
        <v>61.483146067415731</v>
      </c>
      <c r="P186" s="93">
        <f t="shared" ca="1" si="94"/>
        <v>87.552000000000007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92.38493723849372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92.38493723849372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92.38493723849372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IFERROR(__xludf.DUMMYFUNCTION("IMPORTRANGE(""https://docs.google.com/spreadsheets/d/1MeEWN-I1oV_STSDYn1IFDPWt_1FKiwhDph83XaGc0o0/edit?usp=sharing"",""งบพรบ!DD68"")"),23900)</f>
        <v>23900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92.38493723849372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600</v>
      </c>
      <c r="J276" s="852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211660</v>
      </c>
      <c r="O277" s="155">
        <f t="shared" ref="O277:O285" ca="1" si="126">IF(L277&gt;0,N277*100/L277,0)</f>
        <v>97.548161120840632</v>
      </c>
      <c r="P277" s="155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211660</v>
      </c>
      <c r="O279" s="93">
        <f t="shared" ca="1" si="126"/>
        <v>97.548161120840632</v>
      </c>
      <c r="P279" s="93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211660</v>
      </c>
      <c r="O280" s="497">
        <f t="shared" ca="1" si="126"/>
        <v>97.548161120840632</v>
      </c>
      <c r="P280" s="497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126"/>
        <v>97.548161120840632</v>
      </c>
      <c r="P282" s="93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3042</v>
      </c>
      <c r="K327" s="445">
        <f ca="1">IF(I327&gt;0,J327*100/I327,0)</f>
        <v>144.85714285714286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115743</v>
      </c>
      <c r="O328" s="155">
        <f t="shared" ref="O328:O336" ca="1" si="150">IF(L328&gt;0,N328*100/L328,0)</f>
        <v>68.084117647058818</v>
      </c>
      <c r="P328" s="155">
        <f t="shared" ref="P328:P336" ca="1" si="151">IF(M328&gt;0,N328*100/M328,0)</f>
        <v>89.033076923076919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115743</v>
      </c>
      <c r="O330" s="93">
        <f t="shared" ca="1" si="150"/>
        <v>68.084117647058818</v>
      </c>
      <c r="P330" s="93">
        <f t="shared" ca="1" si="151"/>
        <v>89.033076923076919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115743</v>
      </c>
      <c r="O331" s="497">
        <f t="shared" ca="1" si="150"/>
        <v>68.084117647058818</v>
      </c>
      <c r="P331" s="497">
        <f t="shared" ca="1" si="151"/>
        <v>89.033076923076919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IFERROR(__xludf.DUMMYFUNCTION("IMPORTRANGE(""https://docs.google.com/spreadsheets/d/1MeEWN-I1oV_STSDYn1IFDPWt_1FKiwhDph83XaGc0o0/edit?usp=sharing"",""งบพรบ!ER68"")"),130000)</f>
        <v>130000</v>
      </c>
      <c r="N333" s="93">
        <f ca="1">IFERROR(__xludf.DUMMYFUNCTION("IMPORTRANGE(""https://docs.google.com/spreadsheets/d/1MeEWN-I1oV_STSDYn1IFDPWt_1FKiwhDph83XaGc0o0/edit?usp=sharing"",""งบพรบ!ET68"")"),115743)</f>
        <v>115743</v>
      </c>
      <c r="O333" s="93">
        <f t="shared" ca="1" si="150"/>
        <v>68.084117647058818</v>
      </c>
      <c r="P333" s="93">
        <f t="shared" ca="1" si="151"/>
        <v>89.033076923076919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IFERROR(__xludf.DUMMYFUNCTION("IMPORTRANGE(""https://docs.google.com/spreadsheets/d/1kVcqe37tkHyjCSG3S0O1AXqVkqjo8mSIZil3BcpIysc/edit?usp=sharing"",""ศูนย์!D68"")"),2880)</f>
        <v>2880</v>
      </c>
      <c r="K338" s="497">
        <f ca="1">IF(I338&gt;0,J338*100/I338,0)</f>
        <v>137.14285714285714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IFERROR(__xludf.DUMMYFUNCTION("IMPORTRANGE(""https://docs.google.com/spreadsheets/d/1kVcqe37tkHyjCSG3S0O1AXqVkqjo8mSIZil3BcpIysc/edit?usp=sharing"",""ศูนย์!F68"")"),162)</f>
        <v>162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594600</v>
      </c>
      <c r="N345" s="155">
        <f t="shared" ca="1" si="155"/>
        <v>511701</v>
      </c>
      <c r="O345" s="155">
        <f t="shared" ref="O345:O353" ca="1" si="156">IF(L345&gt;0,N345*100/L345,0)</f>
        <v>66.145423991726986</v>
      </c>
      <c r="P345" s="155">
        <f t="shared" ref="P345:P353" ca="1" si="157">IF(M345&gt;0,N345*100/M345,0)</f>
        <v>86.058022199798188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594600</v>
      </c>
      <c r="N347" s="93">
        <f t="shared" ca="1" si="158"/>
        <v>511701</v>
      </c>
      <c r="O347" s="93">
        <f t="shared" ca="1" si="156"/>
        <v>66.145423991726986</v>
      </c>
      <c r="P347" s="93">
        <f t="shared" ca="1" si="157"/>
        <v>86.058022199798188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541800</v>
      </c>
      <c r="N348" s="497">
        <f t="shared" ca="1" si="159"/>
        <v>458901</v>
      </c>
      <c r="O348" s="497">
        <f t="shared" ca="1" si="156"/>
        <v>63.665510543840178</v>
      </c>
      <c r="P348" s="497">
        <f t="shared" ca="1" si="157"/>
        <v>84.699335548172755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IFERROR(__xludf.DUMMYFUNCTION("IMPORTRANGE(""https://docs.google.com/spreadsheets/d/1MeEWN-I1oV_STSDYn1IFDPWt_1FKiwhDph83XaGc0o0/edit?usp=sharing"",""งบพรบ!FB68"")"),541800)</f>
        <v>541800</v>
      </c>
      <c r="N350" s="93">
        <f ca="1">IFERROR(__xludf.DUMMYFUNCTION("IMPORTRANGE(""https://docs.google.com/spreadsheets/d/1MeEWN-I1oV_STSDYn1IFDPWt_1FKiwhDph83XaGc0o0/edit?usp=sharing"",""งบพรบ!FD68"")"),458901)</f>
        <v>458901</v>
      </c>
      <c r="O350" s="93">
        <f t="shared" ca="1" si="156"/>
        <v>63.665510543840178</v>
      </c>
      <c r="P350" s="93">
        <f t="shared" ca="1" si="157"/>
        <v>84.699335548172755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108</v>
      </c>
      <c r="K355" s="465">
        <f ca="1">IF(I355&gt;0,J355*100/I355,0)</f>
        <v>29.189189189189189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IFERROR(__xludf.DUMMYFUNCTION("IMPORTRANGE(""https://docs.google.com/spreadsheets/d/1XWAQStnk-4SwqDmLtmXYiTMKHgktTP8We1SCoS47DrQ/edit?usp=sharing"",""จัดที่ดิน!W68"")"),336)</f>
        <v>336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IFERROR(__xludf.DUMMYFUNCTION("IMPORTRANGE(""https://docs.google.com/spreadsheets/d/1XWAQStnk-4SwqDmLtmXYiTMKHgktTP8We1SCoS47DrQ/edit?usp=sharing"",""จัดที่ดิน!X68"")"),3764.36)</f>
        <v>3764.36</v>
      </c>
      <c r="K359" s="497">
        <f t="shared" ca="1" si="161"/>
        <v>94.108999999999995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IFERROR(__xludf.DUMMYFUNCTION("IMPORTRANGE(""https://docs.google.com/spreadsheets/d/1XWAQStnk-4SwqDmLtmXYiTMKHgktTP8We1SCoS47DrQ/edit?usp=sharing"",""จัดที่ดิน!Y68"")"),267)</f>
        <v>267</v>
      </c>
      <c r="K360" s="497">
        <f t="shared" ca="1" si="161"/>
        <v>72.162162162162161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IFERROR(__xludf.DUMMYFUNCTION("IMPORTRANGE(""https://docs.google.com/spreadsheets/d/1XWAQStnk-4SwqDmLtmXYiTMKHgktTP8We1SCoS47DrQ/edit?usp=sharing"",""จัดที่ดิน!Z68"")"),2901.81)</f>
        <v>2901.81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IFERROR(__xludf.DUMMYFUNCTION("IMPORTRANGE(""https://docs.google.com/spreadsheets/d/1XWAQStnk-4SwqDmLtmXYiTMKHgktTP8We1SCoS47DrQ/edit?usp=sharing"",""จัดที่ดิน!AA68"")"),108)</f>
        <v>108</v>
      </c>
      <c r="K362" s="497">
        <f t="shared" ca="1" si="161"/>
        <v>29.189189189189189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IFERROR(__xludf.DUMMYFUNCTION("IMPORTRANGE(""https://docs.google.com/spreadsheets/d/1XWAQStnk-4SwqDmLtmXYiTMKHgktTP8We1SCoS47DrQ/edit?usp=sharing"",""จัดที่ดิน!AB68"")"),1259.05)</f>
        <v>1259.05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270</v>
      </c>
      <c r="K364" s="479">
        <f t="shared" ca="1" si="161"/>
        <v>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15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IFERROR(__xludf.DUMMYFUNCTION("IMPORTRANGE(""https://docs.google.com/spreadsheets/d/1XWAQStnk-4SwqDmLtmXYiTMKHgktTP8We1SCoS47DrQ/edit?usp=sharing"",""จัดที่ดิน!E68"")"),47)</f>
        <v>47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IFERROR(__xludf.DUMMYFUNCTION("IMPORTRANGE(""https://docs.google.com/spreadsheets/d/1XWAQStnk-4SwqDmLtmXYiTMKHgktTP8We1SCoS47DrQ/edit?usp=sharing"",""จัดที่ดิน!F68"")"),585.5)</f>
        <v>585.5</v>
      </c>
      <c r="K369" s="497">
        <f t="shared" ca="1" si="163"/>
        <v>117.1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IFERROR(__xludf.DUMMYFUNCTION("IMPORTRANGE(""https://docs.google.com/spreadsheets/d/1XWAQStnk-4SwqDmLtmXYiTMKHgktTP8We1SCoS47DrQ/edit?usp=sharing"",""จัดที่ดิน!G68"")"),20)</f>
        <v>20</v>
      </c>
      <c r="K370" s="497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IFERROR(__xludf.DUMMYFUNCTION("IMPORTRANGE(""https://docs.google.com/spreadsheets/d/1XWAQStnk-4SwqDmLtmXYiTMKHgktTP8We1SCoS47DrQ/edit?usp=sharing"",""จัดที่ดิน!H68"")"),285.51)</f>
        <v>285.51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IFERROR(__xludf.DUMMYFUNCTION("IMPORTRANGE(""https://docs.google.com/spreadsheets/d/1XWAQStnk-4SwqDmLtmXYiTMKHgktTP8We1SCoS47DrQ/edit?usp=sharing"",""จัดที่ดิน!I68"")"),15)</f>
        <v>15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IFERROR(__xludf.DUMMYFUNCTION("IMPORTRANGE(""https://docs.google.com/spreadsheets/d/1XWAQStnk-4SwqDmLtmXYiTMKHgktTP8We1SCoS47DrQ/edit?usp=sharing"",""จัดที่ดิน!J68"")"),158.7)</f>
        <v>158.69999999999999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255</v>
      </c>
      <c r="K374" s="491">
        <f t="shared" ca="1" si="163"/>
        <v>53.125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IFERROR(__xludf.DUMMYFUNCTION("IMPORTRANGE(""https://docs.google.com/spreadsheets/d/1XWAQStnk-4SwqDmLtmXYiTMKHgktTP8We1SCoS47DrQ/edit?usp=sharing"",""จัดที่ดิน!AH68"")"),289)</f>
        <v>289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IFERROR(__xludf.DUMMYFUNCTION("IMPORTRANGE(""https://docs.google.com/spreadsheets/d/1XWAQStnk-4SwqDmLtmXYiTMKHgktTP8We1SCoS47DrQ/edit?usp=sharing"",""จัดที่ดิน!AI68"")"),3178.86)</f>
        <v>3178.86</v>
      </c>
      <c r="K378" s="497">
        <f t="shared" ca="1" si="164"/>
        <v>90.824571428571431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IFERROR(__xludf.DUMMYFUNCTION("IMPORTRANGE(""https://docs.google.com/spreadsheets/d/1XWAQStnk-4SwqDmLtmXYiTMKHgktTP8We1SCoS47DrQ/edit?usp=sharing"",""จัดที่ดิน!AJ68"")"),410)</f>
        <v>410</v>
      </c>
      <c r="K379" s="497">
        <f t="shared" ca="1" si="164"/>
        <v>85.416666666666671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IFERROR(__xludf.DUMMYFUNCTION("IMPORTRANGE(""https://docs.google.com/spreadsheets/d/1XWAQStnk-4SwqDmLtmXYiTMKHgktTP8We1SCoS47DrQ/edit?usp=sharing"",""จัดที่ดิน!AK68"")"),5083.47)</f>
        <v>5083.47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IFERROR(__xludf.DUMMYFUNCTION("IMPORTRANGE(""https://docs.google.com/spreadsheets/d/1XWAQStnk-4SwqDmLtmXYiTMKHgktTP8We1SCoS47DrQ/edit?usp=sharing"",""จัดที่ดิน!AL68"")"),255)</f>
        <v>255</v>
      </c>
      <c r="K381" s="497">
        <f t="shared" ca="1" si="164"/>
        <v>53.125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IFERROR(__xludf.DUMMYFUNCTION("IMPORTRANGE(""https://docs.google.com/spreadsheets/d/1XWAQStnk-4SwqDmLtmXYiTMKHgktTP8We1SCoS47DrQ/edit?usp=sharing"",""จัดที่ดิน!AM68"")"),3557.74)</f>
        <v>3557.74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967767.59</v>
      </c>
      <c r="O414" s="549">
        <f ca="1">IF(L414&gt;0,N414*100/L414,0)</f>
        <v>38.127505279248616</v>
      </c>
      <c r="P414" s="549">
        <f ca="1">IF(M414&gt;0,N414*100/M414,0)</f>
        <v>38.249566822389276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195880</v>
      </c>
      <c r="O419" s="155">
        <f t="shared" ref="O419:O424" ca="1" si="185">IF(L419&gt;0,N419*100/L419,0)</f>
        <v>83.888650963597428</v>
      </c>
      <c r="P419" s="155">
        <f t="shared" ref="P419:P424" ca="1" si="186">IF(M419&gt;0,N419*100/M419,0)</f>
        <v>86.90328305235137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195880</v>
      </c>
      <c r="O421" s="93">
        <f t="shared" ca="1" si="185"/>
        <v>83.888650963597428</v>
      </c>
      <c r="P421" s="93">
        <f t="shared" ca="1" si="186"/>
        <v>86.90328305235137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195880</v>
      </c>
      <c r="O422" s="497">
        <f t="shared" ca="1" si="185"/>
        <v>83.888650963597428</v>
      </c>
      <c r="P422" s="497">
        <f t="shared" ca="1" si="186"/>
        <v>86.90328305235137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195880</v>
      </c>
      <c r="O424" s="93">
        <f t="shared" ca="1" si="185"/>
        <v>83.888650963597428</v>
      </c>
      <c r="P424" s="93">
        <f t="shared" ca="1" si="186"/>
        <v>86.90328305235137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13340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198706</v>
      </c>
      <c r="O444" s="195">
        <f t="shared" ref="O444:O449" ca="1" si="198">IF(L444&gt;0,N444*100/L444,0)</f>
        <v>63.610346373007232</v>
      </c>
      <c r="P444" s="195">
        <f t="shared" ref="P444:P449" ca="1" si="199">IF(M444&gt;0,N444*100/M444,0)</f>
        <v>63.610346373007232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198706</v>
      </c>
      <c r="O446" s="93">
        <f t="shared" ca="1" si="198"/>
        <v>63.610346373007232</v>
      </c>
      <c r="P446" s="93">
        <f t="shared" ca="1" si="199"/>
        <v>63.610346373007232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198706</v>
      </c>
      <c r="O447" s="497">
        <f t="shared" ca="1" si="198"/>
        <v>63.610346373007232</v>
      </c>
      <c r="P447" s="497">
        <f t="shared" ca="1" si="199"/>
        <v>63.610346373007232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198706</v>
      </c>
      <c r="O449" s="93">
        <f t="shared" ca="1" si="198"/>
        <v>63.610346373007232</v>
      </c>
      <c r="P449" s="93">
        <f t="shared" ca="1" si="199"/>
        <v>63.610346373007232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64146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237252</v>
      </c>
      <c r="O467" s="195">
        <f t="shared" ref="O467:O472" ca="1" si="207">IF(L467&gt;0,N467*100/L467,0)</f>
        <v>20.339000486931713</v>
      </c>
      <c r="P467" s="195">
        <f t="shared" ref="P467:P472" ca="1" si="208">IF(M467&gt;0,N467*100/M467,0)</f>
        <v>20.339000486931713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237252</v>
      </c>
      <c r="O469" s="93">
        <f t="shared" ca="1" si="207"/>
        <v>20.339000486931713</v>
      </c>
      <c r="P469" s="93">
        <f t="shared" ca="1" si="208"/>
        <v>20.339000486931713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237252</v>
      </c>
      <c r="O470" s="497">
        <f t="shared" ca="1" si="207"/>
        <v>20.339000486931713</v>
      </c>
      <c r="P470" s="497">
        <f t="shared" ca="1" si="208"/>
        <v>20.339000486931713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237252</v>
      </c>
      <c r="O472" s="93">
        <f t="shared" ca="1" si="207"/>
        <v>20.339000486931713</v>
      </c>
      <c r="P472" s="93">
        <f t="shared" ca="1" si="208"/>
        <v>20.339000486931713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211706</v>
      </c>
      <c r="O544" s="155">
        <f t="shared" ref="O544:O549" ca="1" si="237">IF(L544&gt;0,N544*100/L544,0)</f>
        <v>46.912130330923901</v>
      </c>
      <c r="P544" s="155">
        <f t="shared" ref="P544:P549" ca="1" si="238">IF(M544&gt;0,N544*100/M544,0)</f>
        <v>46.912130330923901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211706</v>
      </c>
      <c r="O546" s="93">
        <f t="shared" ca="1" si="237"/>
        <v>46.912130330923901</v>
      </c>
      <c r="P546" s="93">
        <f t="shared" ca="1" si="238"/>
        <v>46.912130330923901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211706</v>
      </c>
      <c r="O547" s="497">
        <f t="shared" ca="1" si="237"/>
        <v>46.912130330923901</v>
      </c>
      <c r="P547" s="497">
        <f t="shared" ca="1" si="238"/>
        <v>46.912130330923901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211706</v>
      </c>
      <c r="O549" s="93">
        <f t="shared" ca="1" si="237"/>
        <v>46.912130330923901</v>
      </c>
      <c r="P549" s="93">
        <f t="shared" ca="1" si="238"/>
        <v>46.912130330923901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117551.59</v>
      </c>
      <c r="O629" s="195">
        <f t="shared" ref="O629:O634" ca="1" si="264">IF(L629&gt;0,N629*100/L629,0)</f>
        <v>34.394941042221376</v>
      </c>
      <c r="P629" s="195">
        <f t="shared" ref="P629:P634" ca="1" si="265">IF(M629&gt;0,N629*100/M629,0)</f>
        <v>34.394941042221376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117551.59</v>
      </c>
      <c r="O631" s="93">
        <f t="shared" ca="1" si="264"/>
        <v>34.394941042221376</v>
      </c>
      <c r="P631" s="93">
        <f t="shared" ca="1" si="265"/>
        <v>34.394941042221376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117551.59</v>
      </c>
      <c r="O632" s="497">
        <f t="shared" ca="1" si="264"/>
        <v>34.394941042221376</v>
      </c>
      <c r="P632" s="497">
        <f t="shared" ca="1" si="265"/>
        <v>34.394941042221376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117551.59</v>
      </c>
      <c r="O634" s="93">
        <f t="shared" ca="1" si="264"/>
        <v>34.394941042221376</v>
      </c>
      <c r="P634" s="93">
        <f t="shared" ca="1" si="265"/>
        <v>34.394941042221376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91000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26551.59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IFERROR(__xludf.DUMMYFUNCTION("IMPORTRANGE(""https://docs.google.com/spreadsheets/d/1XWAQStnk-4SwqDmLtmXYiTMKHgktTP8We1SCoS47DrQ/edit?usp=sharing"",""จัดที่ดิน!AT68"")"),38.51)</f>
        <v>38.51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IFERROR(__xludf.DUMMYFUNCTION("IMPORTRANGE(""https://docs.google.com/spreadsheets/d/1XWAQStnk-4SwqDmLtmXYiTMKHgktTP8We1SCoS47DrQ/edit?usp=sharing"",""จัดที่ดิน!AV68"")"),15.03)</f>
        <v>15.03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3980</v>
      </c>
      <c r="O655" s="195">
        <f t="shared" ref="O655:O660" ca="1" si="274">IF(L655&gt;0,N655*100/L655,0)</f>
        <v>36.18181818181818</v>
      </c>
      <c r="P655" s="195">
        <f t="shared" ref="P655:P660" ca="1" si="275">IF(M655&gt;0,N655*100/M655,0)</f>
        <v>36.18181818181818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3980</v>
      </c>
      <c r="O657" s="93">
        <f t="shared" ca="1" si="274"/>
        <v>36.18181818181818</v>
      </c>
      <c r="P657" s="93">
        <f t="shared" ca="1" si="275"/>
        <v>36.18181818181818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3980</v>
      </c>
      <c r="O658" s="497">
        <f t="shared" ca="1" si="274"/>
        <v>36.18181818181818</v>
      </c>
      <c r="P658" s="497">
        <f t="shared" ca="1" si="275"/>
        <v>36.18181818181818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3980</v>
      </c>
      <c r="O660" s="93">
        <f t="shared" ca="1" si="274"/>
        <v>36.18181818181818</v>
      </c>
      <c r="P660" s="93">
        <f t="shared" ca="1" si="275"/>
        <v>36.18181818181818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3980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2692</v>
      </c>
      <c r="O685" s="195">
        <f t="shared" ref="O685:O688" ca="1" si="283">IF(L685&gt;0,N685*100/L685,0)</f>
        <v>12.33730522456462</v>
      </c>
      <c r="P685" s="195">
        <f t="shared" ref="P685:P688" ca="1" si="284">IF(M685&gt;0,N685*100/M685,0)</f>
        <v>12.33730522456462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2692</v>
      </c>
      <c r="O687" s="93">
        <f t="shared" ca="1" si="283"/>
        <v>12.33730522456462</v>
      </c>
      <c r="P687" s="93">
        <f t="shared" ca="1" si="284"/>
        <v>12.33730522456462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2692</v>
      </c>
      <c r="O688" s="497">
        <f t="shared" ca="1" si="283"/>
        <v>12.33730522456462</v>
      </c>
      <c r="P688" s="497">
        <f t="shared" ca="1" si="284"/>
        <v>12.33730522456462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2692</v>
      </c>
      <c r="O690" s="93">
        <f ca="1">IF(L690&gt;0,N690*100/L690,0)</f>
        <v>12.33730522456462</v>
      </c>
      <c r="P690" s="93">
        <f ca="1">IF(M690&gt;0,N690*100/M690,0)</f>
        <v>12.33730522456462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2692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1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85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8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133.91</v>
      </c>
      <c r="K722" s="195">
        <f t="shared" ca="1" si="291"/>
        <v>267.82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IFERROR(__xludf.DUMMYFUNCTION("IMPORTRANGE(""https://docs.google.com/spreadsheets/d/1XWAQStnk-4SwqDmLtmXYiTMKHgktTP8We1SCoS47DrQ/edit?usp=sharing"",""จัดที่ดิน!BM68"")"),8)</f>
        <v>8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IFERROR(__xludf.DUMMYFUNCTION("IMPORTRANGE(""https://docs.google.com/spreadsheets/d/1XWAQStnk-4SwqDmLtmXYiTMKHgktTP8We1SCoS47DrQ/edit?usp=sharing"",""จัดที่ดิน!BO68"")"),133.91)</f>
        <v>133.91</v>
      </c>
      <c r="K725" s="497">
        <f t="shared" ref="K725:K726" ca="1" si="292">IF(I725&gt;0,J725*100/I725,0)</f>
        <v>267.82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IFERROR(__xludf.DUMMYFUNCTION("IMPORTRANGE(""https://docs.google.com/spreadsheets/d/19vJNZY_5yjcGF2XGBMNZRCAIB0Kwfpjp8YEOfu-bneM/edit?usp=sharing"",""งานกองทุน!F68"")"),8195408.78)</f>
        <v>8195408.7800000003</v>
      </c>
      <c r="K821" s="497">
        <f t="shared" ref="K821:K828" ca="1" si="335">IF(I821&gt;0,J821*100/I821,0)</f>
        <v>73.41609359671348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IFERROR(__xludf.DUMMYFUNCTION("IMPORTRANGE(""https://docs.google.com/spreadsheets/d/19vJNZY_5yjcGF2XGBMNZRCAIB0Kwfpjp8YEOfu-bneM/edit?usp=sharing"",""งานกองทุน!E68"")"),274)</f>
        <v>274</v>
      </c>
      <c r="K822" s="497">
        <f t="shared" ca="1" si="335"/>
        <v>76.750700280112042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IFERROR(__xludf.DUMMYFUNCTION("IMPORTRANGE(""https://docs.google.com/spreadsheets/d/19vJNZY_5yjcGF2XGBMNZRCAIB0Kwfpjp8YEOfu-bneM/edit?usp=sharing"",""งานกองทุน!K68"")"),831662.74)</f>
        <v>831662.74</v>
      </c>
      <c r="K823" s="497">
        <f t="shared" ca="1" si="335"/>
        <v>11.162668371689765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IFERROR(__xludf.DUMMYFUNCTION("IMPORTRANGE(""https://docs.google.com/spreadsheets/d/19vJNZY_5yjcGF2XGBMNZRCAIB0Kwfpjp8YEOfu-bneM/edit?usp=sharing"",""งานกองทุน!J68"")"),46)</f>
        <v>46</v>
      </c>
      <c r="K824" s="497">
        <f t="shared" ca="1" si="335"/>
        <v>14.067278287461773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IFERROR(__xludf.DUMMYFUNCTION("IMPORTRANGE(""https://docs.google.com/spreadsheets/d/19vJNZY_5yjcGF2XGBMNZRCAIB0Kwfpjp8YEOfu-bneM/edit?usp=sharing"",""งานกองทุน!P68"")"),2015569.09)</f>
        <v>2015569.09</v>
      </c>
      <c r="K825" s="497">
        <f t="shared" ca="1" si="335"/>
        <v>21.68771865451621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IFERROR(__xludf.DUMMYFUNCTION("IMPORTRANGE(""https://docs.google.com/spreadsheets/d/19vJNZY_5yjcGF2XGBMNZRCAIB0Kwfpjp8YEOfu-bneM/edit?usp=sharing"",""งานกองทุน!O68"")"),453)</f>
        <v>453</v>
      </c>
      <c r="K826" s="497">
        <f t="shared" ca="1" si="335"/>
        <v>37.009803921568626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IFERROR(__xludf.DUMMYFUNCTION("IMPORTRANGE(""https://docs.google.com/spreadsheets/d/19vJNZY_5yjcGF2XGBMNZRCAIB0Kwfpjp8YEOfu-bneM/edit?usp=sharing"",""งานกองทุน!U68"")"),5330000)</f>
        <v>5330000</v>
      </c>
      <c r="K827" s="497">
        <f t="shared" ca="1" si="335"/>
        <v>47.462154942119327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IFERROR(__xludf.DUMMYFUNCTION("IMPORTRANGE(""https://docs.google.com/spreadsheets/d/19vJNZY_5yjcGF2XGBMNZRCAIB0Kwfpjp8YEOfu-bneM/edit?usp=sharing"",""งานกองทุน!T68"")"),165)</f>
        <v>165</v>
      </c>
      <c r="K828" s="502">
        <f t="shared" ca="1" si="335"/>
        <v>36.748329621380847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80F1B-EDB5-4A7B-9FCF-9C6C3A38536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10" width="18.710937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356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6510035.3200000003</v>
      </c>
      <c r="N8" s="22">
        <f t="shared" ca="1" si="0"/>
        <v>5089989.5200000005</v>
      </c>
      <c r="O8" s="22">
        <f t="shared" ref="O8:O16" ca="1" si="1">IF(L8&gt;0,N8*100/L8,0)</f>
        <v>69.011566850517127</v>
      </c>
      <c r="P8" s="22">
        <f t="shared" ref="P8:P16" ca="1" si="2">IF(M8&gt;0,N8*100/M8,0)</f>
        <v>78.186818808227301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6510035.3200000003</v>
      </c>
      <c r="N10" s="30">
        <f t="shared" ca="1" si="3"/>
        <v>5089989.5200000005</v>
      </c>
      <c r="O10" s="30">
        <f t="shared" ca="1" si="1"/>
        <v>69.011566850517127</v>
      </c>
      <c r="P10" s="30">
        <f t="shared" ca="1" si="2"/>
        <v>78.186818808227301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5878820.04</v>
      </c>
      <c r="N11" s="497">
        <f t="shared" ca="1" si="4"/>
        <v>4458774.24</v>
      </c>
      <c r="O11" s="497">
        <f t="shared" ca="1" si="1"/>
        <v>66.608916695050468</v>
      </c>
      <c r="P11" s="497">
        <f t="shared" ca="1" si="2"/>
        <v>75.844713899423937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5878820.04</v>
      </c>
      <c r="N13" s="93">
        <f t="shared" ca="1" si="5"/>
        <v>4458774.24</v>
      </c>
      <c r="O13" s="93">
        <f t="shared" ca="1" si="1"/>
        <v>66.608916695050468</v>
      </c>
      <c r="P13" s="93">
        <f t="shared" ca="1" si="2"/>
        <v>75.844713899423937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4269038.32</v>
      </c>
      <c r="N18" s="22">
        <f t="shared" ca="1" si="8"/>
        <v>3483487.2300000004</v>
      </c>
      <c r="O18" s="22">
        <f t="shared" ref="O18:O26" ca="1" si="9">IF(L18&gt;0,N18*100/L18,0)</f>
        <v>67.843889148891549</v>
      </c>
      <c r="P18" s="22">
        <f t="shared" ref="P18:P26" ca="1" si="10">IF(M18&gt;0,N18*100/M18,0)</f>
        <v>81.598874708625246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4269038.32</v>
      </c>
      <c r="N20" s="30">
        <f t="shared" ca="1" si="11"/>
        <v>3483487.2300000004</v>
      </c>
      <c r="O20" s="30">
        <f t="shared" ca="1" si="9"/>
        <v>67.843889148891549</v>
      </c>
      <c r="P20" s="30">
        <f t="shared" ca="1" si="10"/>
        <v>81.598874708625246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3637823.04</v>
      </c>
      <c r="N21" s="497">
        <f t="shared" ca="1" si="12"/>
        <v>2852271.95</v>
      </c>
      <c r="O21" s="497">
        <f t="shared" ca="1" si="9"/>
        <v>64.053349421497558</v>
      </c>
      <c r="P21" s="497">
        <f t="shared" ca="1" si="10"/>
        <v>78.406011469980683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3637823.04</v>
      </c>
      <c r="N23" s="93">
        <f t="shared" ca="1" si="13"/>
        <v>2852271.95</v>
      </c>
      <c r="O23" s="93">
        <f t="shared" ca="1" si="9"/>
        <v>64.053349421497558</v>
      </c>
      <c r="P23" s="93">
        <f t="shared" ca="1" si="10"/>
        <v>78.406011469980683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1606502.29</v>
      </c>
      <c r="O28" s="22">
        <f t="shared" ref="O28:O37" ca="1" si="17">IF(L28&gt;0,N28*100/L28,0)</f>
        <v>71.686945140935038</v>
      </c>
      <c r="P28" s="22">
        <f t="shared" ref="P28:P37" ca="1" si="18">IF(M28&gt;0,N28*100/M28,0)</f>
        <v>71.686945140935038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1606502.29</v>
      </c>
      <c r="O30" s="30">
        <f t="shared" ca="1" si="17"/>
        <v>71.686945140935038</v>
      </c>
      <c r="P30" s="30">
        <f t="shared" ca="1" si="18"/>
        <v>71.686945140935038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1606502.29</v>
      </c>
      <c r="O31" s="497">
        <f t="shared" ca="1" si="17"/>
        <v>71.686945140935038</v>
      </c>
      <c r="P31" s="497">
        <f t="shared" ca="1" si="18"/>
        <v>71.686945140935038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1606502.29</v>
      </c>
      <c r="O33" s="93">
        <f t="shared" ca="1" si="17"/>
        <v>71.686945140935038</v>
      </c>
      <c r="P33" s="93">
        <f t="shared" ca="1" si="18"/>
        <v>71.686945140935038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4269038.32</v>
      </c>
      <c r="N37" s="59">
        <f t="shared" ca="1" si="24"/>
        <v>3483487.23</v>
      </c>
      <c r="O37" s="59">
        <f t="shared" ca="1" si="17"/>
        <v>67.843889148891535</v>
      </c>
      <c r="P37" s="59">
        <f t="shared" ca="1" si="18"/>
        <v>81.598874708625232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426133.04</v>
      </c>
      <c r="N41" s="85">
        <f t="shared" ca="1" si="25"/>
        <v>315519.93</v>
      </c>
      <c r="O41" s="85">
        <f t="shared" ref="O41:O49" ca="1" si="26">IF(L41&gt;0,N41*100/L41,0)</f>
        <v>77.576121832303556</v>
      </c>
      <c r="P41" s="85">
        <f t="shared" ref="P41:P49" ca="1" si="27">IF(M41&gt;0,N41*100/M41,0)</f>
        <v>74.04258773269494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426133.04</v>
      </c>
      <c r="N43" s="92">
        <f t="shared" ca="1" si="28"/>
        <v>315519.93</v>
      </c>
      <c r="O43" s="92">
        <f t="shared" ca="1" si="26"/>
        <v>77.576121832303556</v>
      </c>
      <c r="P43" s="92">
        <f t="shared" ca="1" si="27"/>
        <v>74.04258773269494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426133.04</v>
      </c>
      <c r="N44" s="497">
        <f t="shared" ca="1" si="29"/>
        <v>315519.93</v>
      </c>
      <c r="O44" s="497">
        <f t="shared" ca="1" si="26"/>
        <v>77.576121832303556</v>
      </c>
      <c r="P44" s="497">
        <f t="shared" ca="1" si="27"/>
        <v>74.04258773269494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IFERROR(__xludf.DUMMYFUNCTION("IMPORTRANGE(""https://docs.google.com/spreadsheets/d/1MeEWN-I1oV_STSDYn1IFDPWt_1FKiwhDph83XaGc0o0/edit?usp=sharing"",""งบพรบ!R69"")"),426133.04)</f>
        <v>426133.04</v>
      </c>
      <c r="N46" s="93">
        <f ca="1">IFERROR(__xludf.DUMMYFUNCTION("IMPORTRANGE(""https://docs.google.com/spreadsheets/d/1MeEWN-I1oV_STSDYn1IFDPWt_1FKiwhDph83XaGc0o0/edit?usp=sharing"",""งบพรบ!T69"")"),315519.93)</f>
        <v>315519.93</v>
      </c>
      <c r="O46" s="93">
        <f t="shared" ca="1" si="26"/>
        <v>77.576121832303556</v>
      </c>
      <c r="P46" s="93">
        <f t="shared" ca="1" si="27"/>
        <v>74.04258773269494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1182435.28</v>
      </c>
      <c r="N53" s="116">
        <f t="shared" ca="1" si="31"/>
        <v>1149722.1000000001</v>
      </c>
      <c r="O53" s="116">
        <f t="shared" ref="O53:O61" ca="1" si="32">IF(L53&gt;0,N53*100/L53,0)</f>
        <v>83.156523940402153</v>
      </c>
      <c r="P53" s="116">
        <f t="shared" ref="P53:P61" ca="1" si="33">IF(M53&gt;0,N53*100/M53,0)</f>
        <v>97.233406296875728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1182435.28</v>
      </c>
      <c r="N55" s="123">
        <f t="shared" ca="1" si="34"/>
        <v>1149722.1000000001</v>
      </c>
      <c r="O55" s="123">
        <f t="shared" ca="1" si="32"/>
        <v>83.156523940402153</v>
      </c>
      <c r="P55" s="123">
        <f t="shared" ca="1" si="33"/>
        <v>97.233406296875728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675820</v>
      </c>
      <c r="N56" s="497">
        <f t="shared" ca="1" si="35"/>
        <v>643106.81999999995</v>
      </c>
      <c r="O56" s="497">
        <f t="shared" ca="1" si="32"/>
        <v>77.89569040697674</v>
      </c>
      <c r="P56" s="497">
        <f t="shared" ca="1" si="33"/>
        <v>95.159483294368314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IFERROR(__xludf.DUMMYFUNCTION("IMPORTRANGE(""https://docs.google.com/spreadsheets/d/1MeEWN-I1oV_STSDYn1IFDPWt_1FKiwhDph83XaGc0o0/edit?usp=sharing"",""งบพรบ!AB69"")"),675820)</f>
        <v>675820</v>
      </c>
      <c r="N58" s="93">
        <f ca="1">IFERROR(__xludf.DUMMYFUNCTION("IMPORTRANGE(""https://docs.google.com/spreadsheets/d/1MeEWN-I1oV_STSDYn1IFDPWt_1FKiwhDph83XaGc0o0/edit?usp=sharing"",""งบพรบ!AD69"")"),643106.82)</f>
        <v>643106.81999999995</v>
      </c>
      <c r="O58" s="93">
        <f t="shared" ca="1" si="32"/>
        <v>77.89569040697674</v>
      </c>
      <c r="P58" s="93">
        <f t="shared" ca="1" si="33"/>
        <v>95.159483294368314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727190</v>
      </c>
      <c r="N66" s="155">
        <f t="shared" ca="1" si="39"/>
        <v>477125.59</v>
      </c>
      <c r="O66" s="155">
        <f t="shared" ref="O66:O74" ca="1" si="40">IF(L66&gt;0,N66*100/L66,0)</f>
        <v>52.161975511096536</v>
      </c>
      <c r="P66" s="155">
        <f t="shared" ref="P66:P74" ca="1" si="41">IF(M66&gt;0,N66*100/M66,0)</f>
        <v>65.612232016391872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727190</v>
      </c>
      <c r="N68" s="93">
        <f t="shared" ca="1" si="42"/>
        <v>477125.59</v>
      </c>
      <c r="O68" s="93">
        <f t="shared" ca="1" si="40"/>
        <v>52.161975511096536</v>
      </c>
      <c r="P68" s="93">
        <f t="shared" ca="1" si="41"/>
        <v>65.612232016391872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727190</v>
      </c>
      <c r="N69" s="497">
        <f t="shared" ca="1" si="43"/>
        <v>477125.59</v>
      </c>
      <c r="O69" s="497">
        <f t="shared" ca="1" si="40"/>
        <v>52.161975511096536</v>
      </c>
      <c r="P69" s="497">
        <f t="shared" ca="1" si="41"/>
        <v>65.612232016391872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IFERROR(__xludf.DUMMYFUNCTION("IMPORTRANGE(""https://docs.google.com/spreadsheets/d/1MeEWN-I1oV_STSDYn1IFDPWt_1FKiwhDph83XaGc0o0/edit?usp=sharing"",""งบพรบ!AL69"")"),727190)</f>
        <v>727190</v>
      </c>
      <c r="N71" s="93">
        <f ca="1">IFERROR(__xludf.DUMMYFUNCTION("IMPORTRANGE(""https://docs.google.com/spreadsheets/d/1MeEWN-I1oV_STSDYn1IFDPWt_1FKiwhDph83XaGc0o0/edit?usp=sharing"",""งบพรบ!AN69"")"),477125.59)</f>
        <v>477125.59</v>
      </c>
      <c r="O71" s="93">
        <f t="shared" ca="1" si="40"/>
        <v>52.161975511096536</v>
      </c>
      <c r="P71" s="93">
        <f t="shared" ca="1" si="41"/>
        <v>65.612232016391872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90760</v>
      </c>
      <c r="N88" s="155">
        <f t="shared" ca="1" si="49"/>
        <v>33260</v>
      </c>
      <c r="O88" s="155">
        <f t="shared" ref="O88:O96" ca="1" si="50">IF(L88&gt;0,N88*100/L88,0)</f>
        <v>33.609539207760712</v>
      </c>
      <c r="P88" s="155">
        <f t="shared" ref="P88:P96" ca="1" si="51">IF(M88&gt;0,N88*100/M88,0)</f>
        <v>36.646099603349491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90760</v>
      </c>
      <c r="N90" s="93">
        <f t="shared" ca="1" si="52"/>
        <v>33260</v>
      </c>
      <c r="O90" s="93">
        <f t="shared" ca="1" si="50"/>
        <v>33.609539207760712</v>
      </c>
      <c r="P90" s="93">
        <f t="shared" ca="1" si="51"/>
        <v>36.646099603349491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90760</v>
      </c>
      <c r="N91" s="497">
        <f t="shared" ca="1" si="53"/>
        <v>33260</v>
      </c>
      <c r="O91" s="497">
        <f t="shared" ca="1" si="50"/>
        <v>33.609539207760712</v>
      </c>
      <c r="P91" s="497">
        <f t="shared" ca="1" si="51"/>
        <v>36.646099603349491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IFERROR(__xludf.DUMMYFUNCTION("IMPORTRANGE(""https://docs.google.com/spreadsheets/d/1MeEWN-I1oV_STSDYn1IFDPWt_1FKiwhDph83XaGc0o0/edit?usp=sharing"",""งบพรบ!AV69"")"),90760)</f>
        <v>90760</v>
      </c>
      <c r="N93" s="93">
        <f ca="1">IFERROR(__xludf.DUMMYFUNCTION("IMPORTRANGE(""https://docs.google.com/spreadsheets/d/1MeEWN-I1oV_STSDYn1IFDPWt_1FKiwhDph83XaGc0o0/edit?usp=sharing"",""งบพรบ!AX69"")"),33260)</f>
        <v>33260</v>
      </c>
      <c r="O93" s="93">
        <f t="shared" ca="1" si="50"/>
        <v>33.609539207760712</v>
      </c>
      <c r="P93" s="93">
        <f t="shared" ca="1" si="51"/>
        <v>36.646099603349491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265300</v>
      </c>
      <c r="N181" s="155">
        <f t="shared" ca="1" si="92"/>
        <v>252304</v>
      </c>
      <c r="O181" s="155">
        <f t="shared" ref="O181:O189" ca="1" si="93">IF(L181&gt;0,N181*100/L181,0)</f>
        <v>91.150289017341038</v>
      </c>
      <c r="P181" s="155">
        <f t="shared" ref="P181:P189" ca="1" si="94">IF(M181&gt;0,N181*100/M181,0)</f>
        <v>95.101394647568796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265300</v>
      </c>
      <c r="N183" s="93">
        <f t="shared" ca="1" si="95"/>
        <v>252304</v>
      </c>
      <c r="O183" s="93">
        <f t="shared" ca="1" si="93"/>
        <v>91.150289017341038</v>
      </c>
      <c r="P183" s="93">
        <f t="shared" ca="1" si="94"/>
        <v>95.101394647568796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265300</v>
      </c>
      <c r="N184" s="497">
        <f t="shared" ca="1" si="96"/>
        <v>252304</v>
      </c>
      <c r="O184" s="497">
        <f t="shared" ca="1" si="93"/>
        <v>91.150289017341038</v>
      </c>
      <c r="P184" s="497">
        <f t="shared" ca="1" si="94"/>
        <v>95.101394647568796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IFERROR(__xludf.DUMMYFUNCTION("IMPORTRANGE(""https://docs.google.com/spreadsheets/d/1MeEWN-I1oV_STSDYn1IFDPWt_1FKiwhDph83XaGc0o0/edit?usp=sharing"",""งบพรบ!CT69"")"),265300)</f>
        <v>265300</v>
      </c>
      <c r="N186" s="93">
        <f ca="1">IFERROR(__xludf.DUMMYFUNCTION("IMPORTRANGE(""https://docs.google.com/spreadsheets/d/1MeEWN-I1oV_STSDYn1IFDPWt_1FKiwhDph83XaGc0o0/edit?usp=sharing"",""งบพรบ!CV69"")"),252304)</f>
        <v>252304</v>
      </c>
      <c r="O186" s="93">
        <f t="shared" ca="1" si="93"/>
        <v>91.150289017341038</v>
      </c>
      <c r="P186" s="93">
        <f t="shared" ca="1" si="94"/>
        <v>95.101394647568796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2180</v>
      </c>
      <c r="O191" s="155">
        <f ca="1">IF(L191&gt;0,N191*100/L191,0)</f>
        <v>36.333333333333336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38340</v>
      </c>
      <c r="O198" s="155">
        <f ca="1">IF(L198&gt;0,N198*100/L198,0)</f>
        <v>98.307692307692307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2340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83420</v>
      </c>
      <c r="O209" s="155">
        <f ca="1">IF(L209&gt;0,N209*100/L209,0)</f>
        <v>99.30952380952381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5420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119880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27290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62210</v>
      </c>
      <c r="O238" s="155">
        <f ca="1">IF(L238&gt;0,N238*100/L238,0)</f>
        <v>90.42151162790698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50">
        <v>13620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50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50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50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57670</v>
      </c>
      <c r="O249" s="155">
        <f ca="1">IF(L249&gt;0,N249*100/L249,0)</f>
        <v>90.109375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50">
        <v>13670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50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50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/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13520</v>
      </c>
      <c r="O261" s="155">
        <f t="shared" ref="O261:O269" ca="1" si="117">IF(L261&gt;0,N261*100/L261,0)</f>
        <v>50.260223048327134</v>
      </c>
      <c r="P261" s="155">
        <f t="shared" ref="P261:P269" ca="1" si="118">IF(M261&gt;0,N261*100/M261,0)</f>
        <v>56.569037656903767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13520</v>
      </c>
      <c r="O263" s="93">
        <f t="shared" ca="1" si="117"/>
        <v>50.260223048327134</v>
      </c>
      <c r="P263" s="93">
        <f t="shared" ca="1" si="118"/>
        <v>56.569037656903767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13520</v>
      </c>
      <c r="O264" s="497">
        <f t="shared" ca="1" si="117"/>
        <v>50.260223048327134</v>
      </c>
      <c r="P264" s="497">
        <f t="shared" ca="1" si="118"/>
        <v>56.569037656903767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IFERROR(__xludf.DUMMYFUNCTION("IMPORTRANGE(""https://docs.google.com/spreadsheets/d/1MeEWN-I1oV_STSDYn1IFDPWt_1FKiwhDph83XaGc0o0/edit?usp=sharing"",""งบพรบ!DD69"")"),23900)</f>
        <v>23900</v>
      </c>
      <c r="N266" s="93">
        <f ca="1">IFERROR(__xludf.DUMMYFUNCTION("IMPORTRANGE(""https://docs.google.com/spreadsheets/d/1MeEWN-I1oV_STSDYn1IFDPWt_1FKiwhDph83XaGc0o0/edit?usp=sharing"",""งบพรบ!DF69"")"),13520)</f>
        <v>13520</v>
      </c>
      <c r="O266" s="93">
        <f t="shared" ca="1" si="117"/>
        <v>50.260223048327134</v>
      </c>
      <c r="P266" s="93">
        <f t="shared" ca="1" si="118"/>
        <v>56.569037656903767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300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91.14249037227215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91.14249037227215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91.14249037227215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IFERROR(__xludf.DUMMYFUNCTION("IMPORTRANGE(""https://docs.google.com/spreadsheets/d/1MeEWN-I1oV_STSDYn1IFDPWt_1FKiwhDph83XaGc0o0/edit?usp=sharing"",""งบพรบ!DN69"")"),54530)</f>
        <v>54530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91.14249037227215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100112.15</v>
      </c>
      <c r="O315" s="155">
        <f t="shared" ref="O315:O323" ca="1" si="144">IF(L315&gt;0,N315*100/L315,0)</f>
        <v>65.432777777777773</v>
      </c>
      <c r="P315" s="155">
        <f t="shared" ref="P315:P323" ca="1" si="145">IF(M315&gt;0,N315*100/M315,0)</f>
        <v>87.434192139737988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100112.15</v>
      </c>
      <c r="O317" s="93">
        <f t="shared" ca="1" si="144"/>
        <v>65.432777777777773</v>
      </c>
      <c r="P317" s="93">
        <f t="shared" ca="1" si="145"/>
        <v>87.434192139737988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100112.15</v>
      </c>
      <c r="O318" s="497">
        <f t="shared" ca="1" si="144"/>
        <v>65.432777777777773</v>
      </c>
      <c r="P318" s="497">
        <f t="shared" ca="1" si="145"/>
        <v>87.434192139737988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IFERROR(__xludf.DUMMYFUNCTION("IMPORTRANGE(""https://docs.google.com/spreadsheets/d/1MeEWN-I1oV_STSDYn1IFDPWt_1FKiwhDph83XaGc0o0/edit?usp=sharing"",""งบพรบ!EH69"")"),114500)</f>
        <v>114500</v>
      </c>
      <c r="N320" s="93">
        <f ca="1">IFERROR(__xludf.DUMMYFUNCTION("IMPORTRANGE(""https://docs.google.com/spreadsheets/d/1MeEWN-I1oV_STSDYn1IFDPWt_1FKiwhDph83XaGc0o0/edit?usp=sharing"",""งบพรบ!EJ69"")"),100112.15)</f>
        <v>100112.15</v>
      </c>
      <c r="O320" s="93">
        <f t="shared" ca="1" si="144"/>
        <v>65.432777777777773</v>
      </c>
      <c r="P320" s="93">
        <f t="shared" ca="1" si="145"/>
        <v>87.434192139737988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4747</v>
      </c>
      <c r="K327" s="445">
        <f ca="1">IF(I327&gt;0,J327*100/I327,0)</f>
        <v>89.566037735849051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119411.3</v>
      </c>
      <c r="O328" s="155">
        <f t="shared" ref="O328:O336" ca="1" si="150">IF(L328&gt;0,N328*100/L328,0)</f>
        <v>65.610604395604398</v>
      </c>
      <c r="P328" s="155">
        <f t="shared" ref="P328:P336" ca="1" si="151">IF(M328&gt;0,N328*100/M328,0)</f>
        <v>85.907410071942451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119411.3</v>
      </c>
      <c r="O330" s="93">
        <f t="shared" ca="1" si="150"/>
        <v>65.610604395604398</v>
      </c>
      <c r="P330" s="93">
        <f t="shared" ca="1" si="151"/>
        <v>85.907410071942451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139000</v>
      </c>
      <c r="N331" s="497">
        <f t="shared" ca="1" si="153"/>
        <v>119411.3</v>
      </c>
      <c r="O331" s="497">
        <f t="shared" ca="1" si="150"/>
        <v>65.610604395604398</v>
      </c>
      <c r="P331" s="497">
        <f t="shared" ca="1" si="151"/>
        <v>85.907410071942451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IFERROR(__xludf.DUMMYFUNCTION("IMPORTRANGE(""https://docs.google.com/spreadsheets/d/1MeEWN-I1oV_STSDYn1IFDPWt_1FKiwhDph83XaGc0o0/edit?usp=sharing"",""งบพรบ!ER69"")"),139000)</f>
        <v>139000</v>
      </c>
      <c r="N333" s="93">
        <f ca="1">IFERROR(__xludf.DUMMYFUNCTION("IMPORTRANGE(""https://docs.google.com/spreadsheets/d/1MeEWN-I1oV_STSDYn1IFDPWt_1FKiwhDph83XaGc0o0/edit?usp=sharing"",""งบพรบ!ET69"")"),119411.3)</f>
        <v>119411.3</v>
      </c>
      <c r="O333" s="93">
        <f t="shared" ca="1" si="150"/>
        <v>65.610604395604398</v>
      </c>
      <c r="P333" s="93">
        <f t="shared" ca="1" si="151"/>
        <v>85.907410071942451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IFERROR(__xludf.DUMMYFUNCTION("IMPORTRANGE(""https://docs.google.com/spreadsheets/d/1kVcqe37tkHyjCSG3S0O1AXqVkqjo8mSIZil3BcpIysc/edit?usp=sharing"",""ศูนย์!D69"")"),4669)</f>
        <v>4669</v>
      </c>
      <c r="K338" s="497">
        <f ca="1">IF(I338&gt;0,J338*100/I338,0)</f>
        <v>88.094339622641513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1197440</v>
      </c>
      <c r="N345" s="155">
        <f t="shared" ca="1" si="155"/>
        <v>924962.16</v>
      </c>
      <c r="O345" s="155">
        <f t="shared" ref="O345:O353" ca="1" si="156">IF(L345&gt;0,N345*100/L345,0)</f>
        <v>60.324143688205986</v>
      </c>
      <c r="P345" s="155">
        <f t="shared" ref="P345:P353" ca="1" si="157">IF(M345&gt;0,N345*100/M345,0)</f>
        <v>77.244969267771239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1197440</v>
      </c>
      <c r="N347" s="93">
        <f t="shared" ca="1" si="158"/>
        <v>924962.16</v>
      </c>
      <c r="O347" s="93">
        <f t="shared" ca="1" si="156"/>
        <v>60.324143688205986</v>
      </c>
      <c r="P347" s="93">
        <f t="shared" ca="1" si="157"/>
        <v>77.244969267771239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1099640</v>
      </c>
      <c r="N348" s="497">
        <f t="shared" ca="1" si="159"/>
        <v>827162.16</v>
      </c>
      <c r="O348" s="497">
        <f t="shared" ca="1" si="156"/>
        <v>57.621082255907268</v>
      </c>
      <c r="P348" s="497">
        <f t="shared" ca="1" si="157"/>
        <v>75.221177840020374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IFERROR(__xludf.DUMMYFUNCTION("IMPORTRANGE(""https://docs.google.com/spreadsheets/d/1MeEWN-I1oV_STSDYn1IFDPWt_1FKiwhDph83XaGc0o0/edit?usp=sharing"",""งบพรบ!FB69"")"),1099640)</f>
        <v>1099640</v>
      </c>
      <c r="N350" s="93">
        <f ca="1">IFERROR(__xludf.DUMMYFUNCTION("IMPORTRANGE(""https://docs.google.com/spreadsheets/d/1MeEWN-I1oV_STSDYn1IFDPWt_1FKiwhDph83XaGc0o0/edit?usp=sharing"",""งบพรบ!FD69"")"),827162.16)</f>
        <v>827162.16</v>
      </c>
      <c r="O350" s="93">
        <f t="shared" ca="1" si="156"/>
        <v>57.621082255907268</v>
      </c>
      <c r="P350" s="93">
        <f t="shared" ca="1" si="157"/>
        <v>75.221177840020374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176</v>
      </c>
      <c r="K355" s="465">
        <f ca="1">IF(I355&gt;0,J355*100/I355,0)</f>
        <v>30.87719298245614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IFERROR(__xludf.DUMMYFUNCTION("IMPORTRANGE(""https://docs.google.com/spreadsheets/d/1XWAQStnk-4SwqDmLtmXYiTMKHgktTP8We1SCoS47DrQ/edit?usp=sharing"",""จัดที่ดิน!W69"")"),321)</f>
        <v>321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IFERROR(__xludf.DUMMYFUNCTION("IMPORTRANGE(""https://docs.google.com/spreadsheets/d/1XWAQStnk-4SwqDmLtmXYiTMKHgktTP8We1SCoS47DrQ/edit?usp=sharing"",""จัดที่ดิน!X69"")"),5019.19)</f>
        <v>5019.1899999999996</v>
      </c>
      <c r="K359" s="497">
        <f t="shared" ca="1" si="161"/>
        <v>59.049294117647051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IFERROR(__xludf.DUMMYFUNCTION("IMPORTRANGE(""https://docs.google.com/spreadsheets/d/1XWAQStnk-4SwqDmLtmXYiTMKHgktTP8We1SCoS47DrQ/edit?usp=sharing"",""จัดที่ดิน!Y69"")"),400)</f>
        <v>400</v>
      </c>
      <c r="K360" s="497">
        <f t="shared" ca="1" si="161"/>
        <v>70.175438596491233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IFERROR(__xludf.DUMMYFUNCTION("IMPORTRANGE(""https://docs.google.com/spreadsheets/d/1XWAQStnk-4SwqDmLtmXYiTMKHgktTP8We1SCoS47DrQ/edit?usp=sharing"",""จัดที่ดิน!Z69"")"),6010.02)</f>
        <v>6010.02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IFERROR(__xludf.DUMMYFUNCTION("IMPORTRANGE(""https://docs.google.com/spreadsheets/d/1XWAQStnk-4SwqDmLtmXYiTMKHgktTP8We1SCoS47DrQ/edit?usp=sharing"",""จัดที่ดิน!AA69"")"),176)</f>
        <v>176</v>
      </c>
      <c r="K362" s="497">
        <f t="shared" ca="1" si="161"/>
        <v>30.87719298245614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IFERROR(__xludf.DUMMYFUNCTION("IMPORTRANGE(""https://docs.google.com/spreadsheets/d/1XWAQStnk-4SwqDmLtmXYiTMKHgktTP8We1SCoS47DrQ/edit?usp=sharing"",""จัดที่ดิน!AB69"")"),3015.68)</f>
        <v>3015.68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672</v>
      </c>
      <c r="K364" s="479">
        <f t="shared" ca="1" si="161"/>
        <v>87.272727272727266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126</v>
      </c>
      <c r="K365" s="491">
        <f t="shared" ca="1" si="161"/>
        <v>63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IFERROR(__xludf.DUMMYFUNCTION("IMPORTRANGE(""https://docs.google.com/spreadsheets/d/1XWAQStnk-4SwqDmLtmXYiTMKHgktTP8We1SCoS47DrQ/edit?usp=sharing"",""จัดที่ดิน!F69"")"),2158.89)</f>
        <v>2158.89</v>
      </c>
      <c r="K369" s="497">
        <f t="shared" ca="1" si="163"/>
        <v>71.962999999999994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IFERROR(__xludf.DUMMYFUNCTION("IMPORTRANGE(""https://docs.google.com/spreadsheets/d/1XWAQStnk-4SwqDmLtmXYiTMKHgktTP8We1SCoS47DrQ/edit?usp=sharing"",""จัดที่ดิน!G69"")"),145)</f>
        <v>145</v>
      </c>
      <c r="K370" s="497">
        <f t="shared" ca="1" si="163"/>
        <v>72.5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IFERROR(__xludf.DUMMYFUNCTION("IMPORTRANGE(""https://docs.google.com/spreadsheets/d/1XWAQStnk-4SwqDmLtmXYiTMKHgktTP8We1SCoS47DrQ/edit?usp=sharing"",""จัดที่ดิน!H69"")"),3121.39)</f>
        <v>3121.39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IFERROR(__xludf.DUMMYFUNCTION("IMPORTRANGE(""https://docs.google.com/spreadsheets/d/1XWAQStnk-4SwqDmLtmXYiTMKHgktTP8We1SCoS47DrQ/edit?usp=sharing"",""จัดที่ดิน!I69"")"),126)</f>
        <v>126</v>
      </c>
      <c r="K372" s="497">
        <f t="shared" ca="1" si="163"/>
        <v>63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IFERROR(__xludf.DUMMYFUNCTION("IMPORTRANGE(""https://docs.google.com/spreadsheets/d/1XWAQStnk-4SwqDmLtmXYiTMKHgktTP8We1SCoS47DrQ/edit?usp=sharing"",""จัดที่ดิน!J69"")"),2477.02)</f>
        <v>2477.02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546</v>
      </c>
      <c r="K374" s="491">
        <f t="shared" ca="1" si="163"/>
        <v>95.78947368421052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IFERROR(__xludf.DUMMYFUNCTION("IMPORTRANGE(""https://docs.google.com/spreadsheets/d/1XWAQStnk-4SwqDmLtmXYiTMKHgktTP8We1SCoS47DrQ/edit?usp=sharing"",""จัดที่ดิน!AH69"")"),254)</f>
        <v>254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IFERROR(__xludf.DUMMYFUNCTION("IMPORTRANGE(""https://docs.google.com/spreadsheets/d/1XWAQStnk-4SwqDmLtmXYiTMKHgktTP8We1SCoS47DrQ/edit?usp=sharing"",""จัดที่ดิน!AI69"")"),2860.3)</f>
        <v>2860.3</v>
      </c>
      <c r="K378" s="497">
        <f t="shared" ca="1" si="164"/>
        <v>52.005454545454548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IFERROR(__xludf.DUMMYFUNCTION("IMPORTRANGE(""https://docs.google.com/spreadsheets/d/1XWAQStnk-4SwqDmLtmXYiTMKHgktTP8We1SCoS47DrQ/edit?usp=sharing"",""จัดที่ดิน!AJ69"")"),754)</f>
        <v>754</v>
      </c>
      <c r="K379" s="497">
        <f t="shared" ca="1" si="164"/>
        <v>132.28070175438597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IFERROR(__xludf.DUMMYFUNCTION("IMPORTRANGE(""https://docs.google.com/spreadsheets/d/1XWAQStnk-4SwqDmLtmXYiTMKHgktTP8We1SCoS47DrQ/edit?usp=sharing"",""จัดที่ดิน!AK69"")"),11711.3699999999)</f>
        <v>11711.369999999901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IFERROR(__xludf.DUMMYFUNCTION("IMPORTRANGE(""https://docs.google.com/spreadsheets/d/1XWAQStnk-4SwqDmLtmXYiTMKHgktTP8We1SCoS47DrQ/edit?usp=sharing"",""จัดที่ดิน!AL69"")"),546)</f>
        <v>546</v>
      </c>
      <c r="K381" s="497">
        <f t="shared" ca="1" si="164"/>
        <v>95.78947368421052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IFERROR(__xludf.DUMMYFUNCTION("IMPORTRANGE(""https://docs.google.com/spreadsheets/d/1XWAQStnk-4SwqDmLtmXYiTMKHgktTP8We1SCoS47DrQ/edit?usp=sharing"",""จัดที่ดิน!AM69"")"),9330.14)</f>
        <v>9330.14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1606502.29</v>
      </c>
      <c r="O414" s="549">
        <f ca="1">IF(L414&gt;0,N414*100/L414,0)</f>
        <v>71.686945140935038</v>
      </c>
      <c r="P414" s="549">
        <f ca="1">IF(M414&gt;0,N414*100/M414,0)</f>
        <v>71.686945140935038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73860</v>
      </c>
      <c r="O419" s="155">
        <f t="shared" ref="O419:O424" ca="1" si="185">IF(L419&gt;0,N419*100/L419,0)</f>
        <v>93.897787948131196</v>
      </c>
      <c r="P419" s="155">
        <f t="shared" ref="P419:P424" ca="1" si="186">IF(M419&gt;0,N419*100/M419,0)</f>
        <v>93.897787948131196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73860</v>
      </c>
      <c r="O421" s="93">
        <f t="shared" ca="1" si="185"/>
        <v>93.897787948131196</v>
      </c>
      <c r="P421" s="93">
        <f t="shared" ca="1" si="186"/>
        <v>93.897787948131196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73860</v>
      </c>
      <c r="O422" s="497">
        <f t="shared" ca="1" si="185"/>
        <v>93.897787948131196</v>
      </c>
      <c r="P422" s="497">
        <f t="shared" ca="1" si="186"/>
        <v>93.897787948131196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73860</v>
      </c>
      <c r="O424" s="93">
        <f t="shared" ca="1" si="185"/>
        <v>93.897787948131196</v>
      </c>
      <c r="P424" s="93">
        <f t="shared" ca="1" si="186"/>
        <v>93.897787948131196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25460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406653</v>
      </c>
      <c r="O467" s="195">
        <f t="shared" ref="O467:O472" ca="1" si="207">IF(L467&gt;0,N467*100/L467,0)</f>
        <v>99.291910937045998</v>
      </c>
      <c r="P467" s="195">
        <f t="shared" ref="P467:P472" ca="1" si="208">IF(M467&gt;0,N467*100/M467,0)</f>
        <v>99.291910937045998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406653</v>
      </c>
      <c r="O469" s="93">
        <f t="shared" ca="1" si="207"/>
        <v>99.291910937045998</v>
      </c>
      <c r="P469" s="93">
        <f t="shared" ca="1" si="208"/>
        <v>99.291910937045998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406653</v>
      </c>
      <c r="O470" s="497">
        <f t="shared" ca="1" si="207"/>
        <v>99.291910937045998</v>
      </c>
      <c r="P470" s="497">
        <f t="shared" ca="1" si="208"/>
        <v>99.291910937045998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406653</v>
      </c>
      <c r="O472" s="93">
        <f t="shared" ca="1" si="207"/>
        <v>99.291910937045998</v>
      </c>
      <c r="P472" s="93">
        <f t="shared" ca="1" si="208"/>
        <v>99.291910937045998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26630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406160</v>
      </c>
      <c r="O523" s="195">
        <f t="shared" ref="O523:O528" ca="1" si="227">IF(L523&gt;0,N523*100/L523,0)</f>
        <v>95.017077621297901</v>
      </c>
      <c r="P523" s="195">
        <f t="shared" ref="P523:P528" ca="1" si="228">IF(M523&gt;0,N523*100/M523,0)</f>
        <v>95.017077621297901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406160</v>
      </c>
      <c r="O525" s="93">
        <f t="shared" ca="1" si="227"/>
        <v>95.017077621297901</v>
      </c>
      <c r="P525" s="93">
        <f t="shared" ca="1" si="228"/>
        <v>95.017077621297901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406160</v>
      </c>
      <c r="O526" s="497">
        <f t="shared" ca="1" si="227"/>
        <v>95.017077621297901</v>
      </c>
      <c r="P526" s="497">
        <f t="shared" ca="1" si="228"/>
        <v>95.017077621297901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406160</v>
      </c>
      <c r="O528" s="93">
        <f t="shared" ca="1" si="227"/>
        <v>95.017077621297901</v>
      </c>
      <c r="P528" s="93">
        <f t="shared" ca="1" si="228"/>
        <v>95.017077621297901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139970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16190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442460.71</v>
      </c>
      <c r="O544" s="155">
        <f t="shared" ref="O544:O549" ca="1" si="237">IF(L544&gt;0,N544*100/L544,0)</f>
        <v>72.205003720723781</v>
      </c>
      <c r="P544" s="155">
        <f t="shared" ref="P544:P549" ca="1" si="238">IF(M544&gt;0,N544*100/M544,0)</f>
        <v>72.205003720723781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442460.71</v>
      </c>
      <c r="O546" s="93">
        <f t="shared" ca="1" si="237"/>
        <v>72.205003720723781</v>
      </c>
      <c r="P546" s="93">
        <f t="shared" ca="1" si="238"/>
        <v>72.205003720723781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442460.71</v>
      </c>
      <c r="O547" s="497">
        <f t="shared" ca="1" si="237"/>
        <v>72.205003720723781</v>
      </c>
      <c r="P547" s="497">
        <f t="shared" ca="1" si="238"/>
        <v>72.205003720723781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442460.71</v>
      </c>
      <c r="O549" s="93">
        <f t="shared" ca="1" si="237"/>
        <v>72.205003720723781</v>
      </c>
      <c r="P549" s="93">
        <f t="shared" ca="1" si="238"/>
        <v>72.205003720723781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89700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352760.71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149435.25</v>
      </c>
      <c r="O629" s="195">
        <f t="shared" ref="O629:O634" ca="1" si="264">IF(L629&gt;0,N629*100/L629,0)</f>
        <v>40.947895544473063</v>
      </c>
      <c r="P629" s="195">
        <f t="shared" ref="P629:P634" ca="1" si="265">IF(M629&gt;0,N629*100/M629,0)</f>
        <v>40.947895544473063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149435.25</v>
      </c>
      <c r="O631" s="93">
        <f t="shared" ca="1" si="264"/>
        <v>40.947895544473063</v>
      </c>
      <c r="P631" s="93">
        <f t="shared" ca="1" si="265"/>
        <v>40.947895544473063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149435.25</v>
      </c>
      <c r="O632" s="497">
        <f t="shared" ca="1" si="264"/>
        <v>40.947895544473063</v>
      </c>
      <c r="P632" s="497">
        <f t="shared" ca="1" si="265"/>
        <v>40.947895544473063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149435.25</v>
      </c>
      <c r="O634" s="93">
        <f t="shared" ca="1" si="264"/>
        <v>40.947895544473063</v>
      </c>
      <c r="P634" s="93">
        <f t="shared" ca="1" si="265"/>
        <v>40.947895544473063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87589.25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61846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124933.33</v>
      </c>
      <c r="O786" s="195">
        <f t="shared" ref="O786:O791" ca="1" si="320">IF(L786&gt;0,N786*100/L786,0)</f>
        <v>37.271279832935562</v>
      </c>
      <c r="P786" s="195">
        <f t="shared" ref="P786:P791" ca="1" si="321">IF(M786&gt;0,N786*100/M786,0)</f>
        <v>37.271279832935562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124933.33</v>
      </c>
      <c r="O788" s="93">
        <f t="shared" ca="1" si="320"/>
        <v>37.271279832935562</v>
      </c>
      <c r="P788" s="93">
        <f t="shared" ca="1" si="321"/>
        <v>37.271279832935562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124933.33</v>
      </c>
      <c r="O789" s="497">
        <f t="shared" ca="1" si="320"/>
        <v>37.271279832935562</v>
      </c>
      <c r="P789" s="497">
        <f t="shared" ca="1" si="321"/>
        <v>37.271279832935562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124933.33</v>
      </c>
      <c r="O791" s="93">
        <f t="shared" ca="1" si="320"/>
        <v>37.271279832935562</v>
      </c>
      <c r="P791" s="93">
        <f t="shared" ca="1" si="321"/>
        <v>37.271279832935562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90133.33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IFERROR(__xludf.DUMMYFUNCTION("IMPORTRANGE(""https://docs.google.com/spreadsheets/d/19vJNZY_5yjcGF2XGBMNZRCAIB0Kwfpjp8YEOfu-bneM/edit?usp=sharing"",""งานกองทุน!F69"")"),7187246.69)</f>
        <v>7187246.6900000004</v>
      </c>
      <c r="K821" s="497">
        <f t="shared" ref="K821:K828" ca="1" si="336">IF(I821&gt;0,J821*100/I821,0)</f>
        <v>75.194661567752917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IFERROR(__xludf.DUMMYFUNCTION("IMPORTRANGE(""https://docs.google.com/spreadsheets/d/19vJNZY_5yjcGF2XGBMNZRCAIB0Kwfpjp8YEOfu-bneM/edit?usp=sharing"",""งานกองทุน!E69"")"),436)</f>
        <v>436</v>
      </c>
      <c r="K822" s="497">
        <f t="shared" ca="1" si="336"/>
        <v>72.666666666666671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IFERROR(__xludf.DUMMYFUNCTION("IMPORTRANGE(""https://docs.google.com/spreadsheets/d/19vJNZY_5yjcGF2XGBMNZRCAIB0Kwfpjp8YEOfu-bneM/edit?usp=sharing"",""งานกองทุน!K69"")"),1178088.04)</f>
        <v>1178088.04</v>
      </c>
      <c r="K823" s="497">
        <f t="shared" ca="1" si="336"/>
        <v>28.628732929355397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IFERROR(__xludf.DUMMYFUNCTION("IMPORTRANGE(""https://docs.google.com/spreadsheets/d/19vJNZY_5yjcGF2XGBMNZRCAIB0Kwfpjp8YEOfu-bneM/edit?usp=sharing"",""งานกองทุน!J69"")"),131)</f>
        <v>131</v>
      </c>
      <c r="K824" s="497">
        <f t="shared" ca="1" si="336"/>
        <v>80.368098159509202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336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336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C7F0C-1107-46E5-90D1-929C06AC439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9" width="18.7109375" style="839" bestFit="1" customWidth="1"/>
    <col min="10" max="10" width="14.4257812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358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3586597</v>
      </c>
      <c r="N8" s="22">
        <f t="shared" ca="1" si="0"/>
        <v>2715997.8600000003</v>
      </c>
      <c r="O8" s="22">
        <f t="shared" ref="O8:O16" ca="1" si="1">IF(L8&gt;0,N8*100/L8,0)</f>
        <v>66.111385601775964</v>
      </c>
      <c r="P8" s="22">
        <f t="shared" ref="P8:P16" ca="1" si="2">IF(M8&gt;0,N8*100/M8,0)</f>
        <v>75.726318290011406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3586597</v>
      </c>
      <c r="N10" s="30">
        <f t="shared" ca="1" si="3"/>
        <v>2715997.8600000003</v>
      </c>
      <c r="O10" s="30">
        <f t="shared" ca="1" si="1"/>
        <v>66.111385601775964</v>
      </c>
      <c r="P10" s="30">
        <f t="shared" ca="1" si="2"/>
        <v>75.726318290011406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3472797</v>
      </c>
      <c r="N11" s="497">
        <f t="shared" ca="1" si="4"/>
        <v>2602197.8600000003</v>
      </c>
      <c r="O11" s="497">
        <f t="shared" ca="1" si="1"/>
        <v>65.145906471911417</v>
      </c>
      <c r="P11" s="497">
        <f t="shared" ca="1" si="2"/>
        <v>74.930894607430275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3472797</v>
      </c>
      <c r="N13" s="93">
        <f t="shared" ca="1" si="5"/>
        <v>2602197.8600000003</v>
      </c>
      <c r="O13" s="93">
        <f t="shared" ca="1" si="1"/>
        <v>65.145906471911417</v>
      </c>
      <c r="P13" s="93">
        <f t="shared" ca="1" si="2"/>
        <v>74.930894607430275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2401534</v>
      </c>
      <c r="N18" s="22">
        <f t="shared" ca="1" si="8"/>
        <v>2079707.81</v>
      </c>
      <c r="O18" s="22">
        <f t="shared" ref="O18:O26" ca="1" si="9">IF(L18&gt;0,N18*100/L18,0)</f>
        <v>71.393628116014469</v>
      </c>
      <c r="P18" s="22">
        <f t="shared" ref="P18:P26" ca="1" si="10">IF(M18&gt;0,N18*100/M18,0)</f>
        <v>86.599140799172531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2401534</v>
      </c>
      <c r="N20" s="30">
        <f t="shared" ca="1" si="11"/>
        <v>2079707.81</v>
      </c>
      <c r="O20" s="30">
        <f t="shared" ca="1" si="9"/>
        <v>71.393628116014469</v>
      </c>
      <c r="P20" s="30">
        <f t="shared" ca="1" si="10"/>
        <v>86.599140799172531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2287734</v>
      </c>
      <c r="N21" s="497">
        <f t="shared" ca="1" si="12"/>
        <v>1965907.81</v>
      </c>
      <c r="O21" s="497">
        <f t="shared" ca="1" si="9"/>
        <v>70.230657798469281</v>
      </c>
      <c r="P21" s="497">
        <f t="shared" ca="1" si="10"/>
        <v>85.932534551656786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2287734</v>
      </c>
      <c r="N23" s="93">
        <f t="shared" ca="1" si="13"/>
        <v>1965907.81</v>
      </c>
      <c r="O23" s="93">
        <f t="shared" ca="1" si="9"/>
        <v>70.230657798469281</v>
      </c>
      <c r="P23" s="93">
        <f t="shared" ca="1" si="10"/>
        <v>85.932534551656786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636290.05000000005</v>
      </c>
      <c r="O28" s="22">
        <f t="shared" ref="O28:O37" ca="1" si="17">IF(L28&gt;0,N28*100/L28,0)</f>
        <v>53.237163853048749</v>
      </c>
      <c r="P28" s="22">
        <f t="shared" ref="P28:P37" ca="1" si="18">IF(M28&gt;0,N28*100/M28,0)</f>
        <v>53.692508330780733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636290.05000000005</v>
      </c>
      <c r="O30" s="30">
        <f t="shared" ca="1" si="17"/>
        <v>53.237163853048749</v>
      </c>
      <c r="P30" s="30">
        <f t="shared" ca="1" si="18"/>
        <v>53.692508330780733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636290.05000000005</v>
      </c>
      <c r="O31" s="497">
        <f t="shared" ca="1" si="17"/>
        <v>53.237163853048749</v>
      </c>
      <c r="P31" s="497">
        <f t="shared" ca="1" si="18"/>
        <v>53.692508330780733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636290.05000000005</v>
      </c>
      <c r="O33" s="93">
        <f t="shared" ca="1" si="17"/>
        <v>53.237163853048749</v>
      </c>
      <c r="P33" s="93">
        <f t="shared" ca="1" si="18"/>
        <v>53.692508330780733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2401534</v>
      </c>
      <c r="N37" s="59">
        <f t="shared" ca="1" si="24"/>
        <v>2079707.81</v>
      </c>
      <c r="O37" s="59">
        <f t="shared" ca="1" si="17"/>
        <v>71.393628116014469</v>
      </c>
      <c r="P37" s="59">
        <f t="shared" ca="1" si="18"/>
        <v>86.599140799172531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489159</v>
      </c>
      <c r="N41" s="85">
        <f t="shared" ca="1" si="25"/>
        <v>381488</v>
      </c>
      <c r="O41" s="85">
        <f t="shared" ref="O41:O49" ca="1" si="26">IF(L41&gt;0,N41*100/L41,0)</f>
        <v>80.33085138640881</v>
      </c>
      <c r="P41" s="85">
        <f t="shared" ref="P41:P49" ca="1" si="27">IF(M41&gt;0,N41*100/M41,0)</f>
        <v>77.98854769103707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489159</v>
      </c>
      <c r="N43" s="92">
        <f t="shared" ca="1" si="28"/>
        <v>381488</v>
      </c>
      <c r="O43" s="92">
        <f t="shared" ca="1" si="26"/>
        <v>80.33085138640881</v>
      </c>
      <c r="P43" s="92">
        <f t="shared" ca="1" si="27"/>
        <v>77.98854769103707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489159</v>
      </c>
      <c r="N44" s="497">
        <f t="shared" ca="1" si="29"/>
        <v>381488</v>
      </c>
      <c r="O44" s="497">
        <f t="shared" ca="1" si="26"/>
        <v>80.33085138640881</v>
      </c>
      <c r="P44" s="497">
        <f t="shared" ca="1" si="27"/>
        <v>77.98854769103707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IFERROR(__xludf.DUMMYFUNCTION("IMPORTRANGE(""https://docs.google.com/spreadsheets/d/1MeEWN-I1oV_STSDYn1IFDPWt_1FKiwhDph83XaGc0o0/edit?usp=sharing"",""งบพรบ!R70"")"),489159)</f>
        <v>489159</v>
      </c>
      <c r="N46" s="93">
        <f ca="1">IFERROR(__xludf.DUMMYFUNCTION("IMPORTRANGE(""https://docs.google.com/spreadsheets/d/1MeEWN-I1oV_STSDYn1IFDPWt_1FKiwhDph83XaGc0o0/edit?usp=sharing"",""งบพรบ!T70"")"),381488)</f>
        <v>381488</v>
      </c>
      <c r="O46" s="93">
        <f t="shared" ca="1" si="26"/>
        <v>80.33085138640881</v>
      </c>
      <c r="P46" s="93">
        <f t="shared" ca="1" si="27"/>
        <v>77.98854769103707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482250</v>
      </c>
      <c r="N53" s="116">
        <f t="shared" ca="1" si="31"/>
        <v>464505.14</v>
      </c>
      <c r="O53" s="116">
        <f t="shared" ref="O53:O61" ca="1" si="32">IF(L53&gt;0,N53*100/L53,0)</f>
        <v>72.240301710730947</v>
      </c>
      <c r="P53" s="116">
        <f t="shared" ref="P53:P61" ca="1" si="33">IF(M53&gt;0,N53*100/M53,0)</f>
        <v>96.320402280974605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482250</v>
      </c>
      <c r="N55" s="123">
        <f t="shared" ca="1" si="34"/>
        <v>464505.14</v>
      </c>
      <c r="O55" s="123">
        <f t="shared" ca="1" si="32"/>
        <v>72.240301710730947</v>
      </c>
      <c r="P55" s="123">
        <f t="shared" ca="1" si="33"/>
        <v>96.320402280974605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482250</v>
      </c>
      <c r="N56" s="497">
        <f t="shared" ca="1" si="35"/>
        <v>464505.14</v>
      </c>
      <c r="O56" s="497">
        <f t="shared" ca="1" si="32"/>
        <v>72.240301710730947</v>
      </c>
      <c r="P56" s="497">
        <f t="shared" ca="1" si="33"/>
        <v>96.320402280974605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IFERROR(__xludf.DUMMYFUNCTION("IMPORTRANGE(""https://docs.google.com/spreadsheets/d/1MeEWN-I1oV_STSDYn1IFDPWt_1FKiwhDph83XaGc0o0/edit?usp=sharing"",""งบพรบ!AB70"")"),482250)</f>
        <v>482250</v>
      </c>
      <c r="N58" s="93">
        <f ca="1">IFERROR(__xludf.DUMMYFUNCTION("IMPORTRANGE(""https://docs.google.com/spreadsheets/d/1MeEWN-I1oV_STSDYn1IFDPWt_1FKiwhDph83XaGc0o0/edit?usp=sharing"",""งบพรบ!AD70"")"),464505.14)</f>
        <v>464505.14</v>
      </c>
      <c r="O58" s="93">
        <f t="shared" ca="1" si="32"/>
        <v>72.240301710730947</v>
      </c>
      <c r="P58" s="93">
        <f t="shared" ca="1" si="33"/>
        <v>96.320402280974605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62310</v>
      </c>
      <c r="N88" s="155">
        <f t="shared" ca="1" si="49"/>
        <v>52715.6</v>
      </c>
      <c r="O88" s="155">
        <f t="shared" ref="O88:O96" ca="1" si="50">IF(L88&gt;0,N88*100/L88,0)</f>
        <v>76.777745412175946</v>
      </c>
      <c r="P88" s="155">
        <f t="shared" ref="P88:P96" ca="1" si="51">IF(M88&gt;0,N88*100/M88,0)</f>
        <v>84.602150537634415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62310</v>
      </c>
      <c r="N90" s="93">
        <f t="shared" ca="1" si="52"/>
        <v>52715.6</v>
      </c>
      <c r="O90" s="93">
        <f t="shared" ca="1" si="50"/>
        <v>76.777745412175946</v>
      </c>
      <c r="P90" s="93">
        <f t="shared" ca="1" si="51"/>
        <v>84.602150537634415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62310</v>
      </c>
      <c r="N91" s="497">
        <f t="shared" ca="1" si="53"/>
        <v>52715.6</v>
      </c>
      <c r="O91" s="497">
        <f t="shared" ca="1" si="50"/>
        <v>76.777745412175946</v>
      </c>
      <c r="P91" s="497">
        <f t="shared" ca="1" si="51"/>
        <v>84.602150537634415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IFERROR(__xludf.DUMMYFUNCTION("IMPORTRANGE(""https://docs.google.com/spreadsheets/d/1MeEWN-I1oV_STSDYn1IFDPWt_1FKiwhDph83XaGc0o0/edit?usp=sharing"",""งบพรบ!AV70"")"),62310)</f>
        <v>62310</v>
      </c>
      <c r="N93" s="93">
        <f ca="1">IFERROR(__xludf.DUMMYFUNCTION("IMPORTRANGE(""https://docs.google.com/spreadsheets/d/1MeEWN-I1oV_STSDYn1IFDPWt_1FKiwhDph83XaGc0o0/edit?usp=sharing"",""งบพรบ!AX70"")"),52715.6)</f>
        <v>52715.6</v>
      </c>
      <c r="O93" s="93">
        <f t="shared" ca="1" si="50"/>
        <v>76.777745412175946</v>
      </c>
      <c r="P93" s="93">
        <f t="shared" ca="1" si="51"/>
        <v>84.602150537634415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8700</v>
      </c>
      <c r="O149" s="155">
        <f t="shared" ref="O149:O157" ca="1" si="78">IF(L149&gt;0,N149*100/L149,0)</f>
        <v>116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8700</v>
      </c>
      <c r="O151" s="93">
        <f t="shared" ca="1" si="78"/>
        <v>116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8700</v>
      </c>
      <c r="O152" s="497">
        <f t="shared" ca="1" si="78"/>
        <v>116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IFERROR(__xludf.DUMMYFUNCTION("IMPORTRANGE(""https://docs.google.com/spreadsheets/d/1MeEWN-I1oV_STSDYn1IFDPWt_1FKiwhDph83XaGc0o0/edit?usp=sharing"",""งบพรบ!CB70"")"),8700)</f>
        <v>8700</v>
      </c>
      <c r="O154" s="93">
        <f t="shared" ca="1" si="78"/>
        <v>116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906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165400</v>
      </c>
      <c r="N181" s="155">
        <f t="shared" ca="1" si="92"/>
        <v>158792.56</v>
      </c>
      <c r="O181" s="155">
        <f t="shared" ref="O181:O189" ca="1" si="93">IF(L181&gt;0,N181*100/L181,0)</f>
        <v>76.269241114313161</v>
      </c>
      <c r="P181" s="155">
        <f t="shared" ref="P181:P189" ca="1" si="94">IF(M181&gt;0,N181*100/M181,0)</f>
        <v>96.005175332527202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165400</v>
      </c>
      <c r="N183" s="93">
        <f t="shared" ca="1" si="95"/>
        <v>158792.56</v>
      </c>
      <c r="O183" s="93">
        <f t="shared" ca="1" si="93"/>
        <v>76.269241114313161</v>
      </c>
      <c r="P183" s="93">
        <f t="shared" ca="1" si="94"/>
        <v>96.005175332527202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165400</v>
      </c>
      <c r="N184" s="497">
        <f t="shared" ca="1" si="96"/>
        <v>158792.56</v>
      </c>
      <c r="O184" s="497">
        <f t="shared" ca="1" si="93"/>
        <v>76.269241114313161</v>
      </c>
      <c r="P184" s="497">
        <f t="shared" ca="1" si="94"/>
        <v>96.005175332527202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IFERROR(__xludf.DUMMYFUNCTION("IMPORTRANGE(""https://docs.google.com/spreadsheets/d/1MeEWN-I1oV_STSDYn1IFDPWt_1FKiwhDph83XaGc0o0/edit?usp=sharing"",""งบพรบ!CT70"")"),165400)</f>
        <v>165400</v>
      </c>
      <c r="N186" s="93">
        <f ca="1">IFERROR(__xludf.DUMMYFUNCTION("IMPORTRANGE(""https://docs.google.com/spreadsheets/d/1MeEWN-I1oV_STSDYn1IFDPWt_1FKiwhDph83XaGc0o0/edit?usp=sharing"",""งบพรบ!CV70"")"),158792.56)</f>
        <v>158792.56</v>
      </c>
      <c r="O186" s="93">
        <f t="shared" ca="1" si="93"/>
        <v>76.269241114313161</v>
      </c>
      <c r="P186" s="93">
        <f t="shared" ca="1" si="94"/>
        <v>96.005175332527202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37120</v>
      </c>
      <c r="O198" s="155">
        <f ca="1">IF(L198&gt;0,N198*100/L198,0)</f>
        <v>95.179487179487182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1140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10540</v>
      </c>
      <c r="O217" s="155">
        <f ca="1">IF(L217&gt;0,N217*100/L217,0)</f>
        <v>58.555555555555557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1920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8620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19400</v>
      </c>
      <c r="O261" s="155">
        <f t="shared" ref="O261:O269" ca="1" si="116">IF(L261&gt;0,N261*100/L261,0)</f>
        <v>72.118959107806688</v>
      </c>
      <c r="P261" s="155">
        <f t="shared" ref="P261:P269" ca="1" si="117">IF(M261&gt;0,N261*100/M261,0)</f>
        <v>81.171548117154813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19400</v>
      </c>
      <c r="O263" s="93">
        <f t="shared" ca="1" si="116"/>
        <v>72.118959107806688</v>
      </c>
      <c r="P263" s="93">
        <f t="shared" ca="1" si="117"/>
        <v>81.171548117154813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19400</v>
      </c>
      <c r="O264" s="497">
        <f t="shared" ca="1" si="116"/>
        <v>72.118959107806688</v>
      </c>
      <c r="P264" s="497">
        <f t="shared" ca="1" si="117"/>
        <v>81.171548117154813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IFERROR(__xludf.DUMMYFUNCTION("IMPORTRANGE(""https://docs.google.com/spreadsheets/d/1MeEWN-I1oV_STSDYn1IFDPWt_1FKiwhDph83XaGc0o0/edit?usp=sharing"",""งบพรบ!DD70"")"),23900)</f>
        <v>23900</v>
      </c>
      <c r="N266" s="93">
        <f ca="1">IFERROR(__xludf.DUMMYFUNCTION("IMPORTRANGE(""https://docs.google.com/spreadsheets/d/1MeEWN-I1oV_STSDYn1IFDPWt_1FKiwhDph83XaGc0o0/edit?usp=sharing"",""งบพรบ!DF70"")"),19400)</f>
        <v>19400</v>
      </c>
      <c r="O266" s="93">
        <f t="shared" ca="1" si="116"/>
        <v>72.118959107806688</v>
      </c>
      <c r="P266" s="93">
        <f t="shared" ca="1" si="117"/>
        <v>81.171548117154813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3">I287</f>
        <v>0</v>
      </c>
      <c r="J276" s="852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182500</v>
      </c>
      <c r="N298" s="155">
        <f t="shared" ca="1" si="134"/>
        <v>167961</v>
      </c>
      <c r="O298" s="155">
        <f t="shared" ref="O298:O306" ca="1" si="135">IF(L298&gt;0,N298*100/L298,0)</f>
        <v>68.836475409836069</v>
      </c>
      <c r="P298" s="155">
        <f t="shared" ref="P298:P306" ca="1" si="136">IF(M298&gt;0,N298*100/M298,0)</f>
        <v>92.033424657534241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182500</v>
      </c>
      <c r="N300" s="93">
        <f t="shared" ca="1" si="137"/>
        <v>167961</v>
      </c>
      <c r="O300" s="93">
        <f t="shared" ca="1" si="135"/>
        <v>68.836475409836069</v>
      </c>
      <c r="P300" s="93">
        <f t="shared" ca="1" si="136"/>
        <v>92.033424657534241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182500</v>
      </c>
      <c r="N301" s="497">
        <f t="shared" ca="1" si="138"/>
        <v>167961</v>
      </c>
      <c r="O301" s="497">
        <f t="shared" ca="1" si="135"/>
        <v>68.836475409836069</v>
      </c>
      <c r="P301" s="497">
        <f t="shared" ca="1" si="136"/>
        <v>92.033424657534241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IFERROR(__xludf.DUMMYFUNCTION("IMPORTRANGE(""https://docs.google.com/spreadsheets/d/1MeEWN-I1oV_STSDYn1IFDPWt_1FKiwhDph83XaGc0o0/edit?usp=sharing"",""งบพรบ!DX70"")"),182500)</f>
        <v>182500</v>
      </c>
      <c r="N303" s="93">
        <f ca="1">IFERROR(__xludf.DUMMYFUNCTION("IMPORTRANGE(""https://docs.google.com/spreadsheets/d/1MeEWN-I1oV_STSDYn1IFDPWt_1FKiwhDph83XaGc0o0/edit?usp=sharing"",""งบพรบ!DZ70"")"),167961)</f>
        <v>167961</v>
      </c>
      <c r="O303" s="93">
        <f t="shared" ca="1" si="135"/>
        <v>68.836475409836069</v>
      </c>
      <c r="P303" s="93">
        <f t="shared" ca="1" si="136"/>
        <v>92.033424657534241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2088</v>
      </c>
      <c r="K327" s="445">
        <f ca="1">IF(I327&gt;0,J327*100/I327,0)</f>
        <v>139.19999999999999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322600</v>
      </c>
      <c r="N328" s="155">
        <f t="shared" ca="1" si="148"/>
        <v>264720.05</v>
      </c>
      <c r="O328" s="155">
        <f t="shared" ref="O328:O336" ca="1" si="149">IF(L328&gt;0,N328*100/L328,0)</f>
        <v>62.024379100281159</v>
      </c>
      <c r="P328" s="155">
        <f t="shared" ref="P328:P336" ca="1" si="150">IF(M328&gt;0,N328*100/M328,0)</f>
        <v>82.058292002479845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322600</v>
      </c>
      <c r="N330" s="93">
        <f t="shared" ca="1" si="151"/>
        <v>264720.05</v>
      </c>
      <c r="O330" s="93">
        <f t="shared" ca="1" si="149"/>
        <v>62.024379100281159</v>
      </c>
      <c r="P330" s="93">
        <f t="shared" ca="1" si="150"/>
        <v>82.058292002479845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322600</v>
      </c>
      <c r="N331" s="497">
        <f t="shared" ca="1" si="152"/>
        <v>264720.05</v>
      </c>
      <c r="O331" s="497">
        <f t="shared" ca="1" si="149"/>
        <v>62.024379100281159</v>
      </c>
      <c r="P331" s="497">
        <f t="shared" ca="1" si="150"/>
        <v>82.058292002479845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IFERROR(__xludf.DUMMYFUNCTION("IMPORTRANGE(""https://docs.google.com/spreadsheets/d/1MeEWN-I1oV_STSDYn1IFDPWt_1FKiwhDph83XaGc0o0/edit?usp=sharing"",""งบพรบ!ER70"")"),322600)</f>
        <v>322600</v>
      </c>
      <c r="N333" s="93">
        <f ca="1">IFERROR(__xludf.DUMMYFUNCTION("IMPORTRANGE(""https://docs.google.com/spreadsheets/d/1MeEWN-I1oV_STSDYn1IFDPWt_1FKiwhDph83XaGc0o0/edit?usp=sharing"",""งบพรบ!ET70"")"),264720.05)</f>
        <v>264720.05</v>
      </c>
      <c r="O333" s="93">
        <f t="shared" ca="1" si="149"/>
        <v>62.024379100281159</v>
      </c>
      <c r="P333" s="93">
        <f t="shared" ca="1" si="150"/>
        <v>82.058292002479845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IFERROR(__xludf.DUMMYFUNCTION("IMPORTRANGE(""https://docs.google.com/spreadsheets/d/1kVcqe37tkHyjCSG3S0O1AXqVkqjo8mSIZil3BcpIysc/edit?usp=sharing"",""ศูนย์!D70"")"),1752)</f>
        <v>1752</v>
      </c>
      <c r="K338" s="497">
        <f ca="1">IF(I338&gt;0,J338*100/I338,0)</f>
        <v>116.8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628455</v>
      </c>
      <c r="N345" s="155">
        <f t="shared" ca="1" si="154"/>
        <v>527957.9</v>
      </c>
      <c r="O345" s="155">
        <f t="shared" ref="O345:O353" ca="1" si="155">IF(L345&gt;0,N345*100/L345,0)</f>
        <v>66.830113924050636</v>
      </c>
      <c r="P345" s="155">
        <f t="shared" ref="P345:P353" ca="1" si="156">IF(M345&gt;0,N345*100/M345,0)</f>
        <v>84.008863005306665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628455</v>
      </c>
      <c r="N347" s="93">
        <f t="shared" ca="1" si="157"/>
        <v>527957.9</v>
      </c>
      <c r="O347" s="93">
        <f t="shared" ca="1" si="155"/>
        <v>66.830113924050636</v>
      </c>
      <c r="P347" s="93">
        <f t="shared" ca="1" si="156"/>
        <v>84.008863005306665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514655</v>
      </c>
      <c r="N348" s="497">
        <f t="shared" ca="1" si="158"/>
        <v>414157.9</v>
      </c>
      <c r="O348" s="497">
        <f t="shared" ca="1" si="155"/>
        <v>61.247840875480627</v>
      </c>
      <c r="P348" s="497">
        <f t="shared" ca="1" si="156"/>
        <v>80.472918751396563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IFERROR(__xludf.DUMMYFUNCTION("IMPORTRANGE(""https://docs.google.com/spreadsheets/d/1MeEWN-I1oV_STSDYn1IFDPWt_1FKiwhDph83XaGc0o0/edit?usp=sharing"",""งบพรบ!FB70"")"),514655)</f>
        <v>514655</v>
      </c>
      <c r="N350" s="93">
        <f ca="1">IFERROR(__xludf.DUMMYFUNCTION("IMPORTRANGE(""https://docs.google.com/spreadsheets/d/1MeEWN-I1oV_STSDYn1IFDPWt_1FKiwhDph83XaGc0o0/edit?usp=sharing"",""งบพรบ!FD70"")"),414157.9)</f>
        <v>414157.9</v>
      </c>
      <c r="O350" s="93">
        <f t="shared" ca="1" si="155"/>
        <v>61.247840875480627</v>
      </c>
      <c r="P350" s="93">
        <f t="shared" ca="1" si="156"/>
        <v>80.472918751396563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29</v>
      </c>
      <c r="K355" s="465">
        <f ca="1">IF(I355&gt;0,J355*100/I355,0)</f>
        <v>10.82089552238806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IFERROR(__xludf.DUMMYFUNCTION("IMPORTRANGE(""https://docs.google.com/spreadsheets/d/1XWAQStnk-4SwqDmLtmXYiTMKHgktTP8We1SCoS47DrQ/edit?usp=sharing"",""จัดที่ดิน!W70"")"),91)</f>
        <v>91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IFERROR(__xludf.DUMMYFUNCTION("IMPORTRANGE(""https://docs.google.com/spreadsheets/d/1XWAQStnk-4SwqDmLtmXYiTMKHgktTP8We1SCoS47DrQ/edit?usp=sharing"",""จัดที่ดิน!X70"")"),665.04)</f>
        <v>665.04</v>
      </c>
      <c r="K359" s="497">
        <f t="shared" ca="1" si="160"/>
        <v>23.43340380549683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IFERROR(__xludf.DUMMYFUNCTION("IMPORTRANGE(""https://docs.google.com/spreadsheets/d/1XWAQStnk-4SwqDmLtmXYiTMKHgktTP8We1SCoS47DrQ/edit?usp=sharing"",""จัดที่ดิน!Y70"")"),28)</f>
        <v>28</v>
      </c>
      <c r="K360" s="497">
        <f t="shared" ca="1" si="160"/>
        <v>10.447761194029852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IFERROR(__xludf.DUMMYFUNCTION("IMPORTRANGE(""https://docs.google.com/spreadsheets/d/1XWAQStnk-4SwqDmLtmXYiTMKHgktTP8We1SCoS47DrQ/edit?usp=sharing"",""จัดที่ดิน!Z70"")"),241.93)</f>
        <v>241.93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IFERROR(__xludf.DUMMYFUNCTION("IMPORTRANGE(""https://docs.google.com/spreadsheets/d/1XWAQStnk-4SwqDmLtmXYiTMKHgktTP8We1SCoS47DrQ/edit?usp=sharing"",""จัดที่ดิน!AA70"")"),29)</f>
        <v>29</v>
      </c>
      <c r="K362" s="497">
        <f t="shared" ca="1" si="160"/>
        <v>10.82089552238806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IFERROR(__xludf.DUMMYFUNCTION("IMPORTRANGE(""https://docs.google.com/spreadsheets/d/1XWAQStnk-4SwqDmLtmXYiTMKHgktTP8We1SCoS47DrQ/edit?usp=sharing"",""จัดที่ดิน!AB70"")"),250.66)</f>
        <v>250.66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180</v>
      </c>
      <c r="K364" s="479">
        <f t="shared" ca="1" si="160"/>
        <v>45.226130653266331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IFERROR(__xludf.DUMMYFUNCTION("IMPORTRANGE(""https://docs.google.com/spreadsheets/d/1XWAQStnk-4SwqDmLtmXYiTMKHgktTP8We1SCoS47DrQ/edit?usp=sharing"",""จัดที่ดิน!E70"")"),78)</f>
        <v>78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IFERROR(__xludf.DUMMYFUNCTION("IMPORTRANGE(""https://docs.google.com/spreadsheets/d/1XWAQStnk-4SwqDmLtmXYiTMKHgktTP8We1SCoS47DrQ/edit?usp=sharing"",""จัดที่ดิน!F70"")"),547.56)</f>
        <v>547.55999999999995</v>
      </c>
      <c r="K369" s="497">
        <f t="shared" ca="1" si="162"/>
        <v>109.51199999999999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153</v>
      </c>
      <c r="K374" s="491">
        <f t="shared" ca="1" si="162"/>
        <v>41.576086956521742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IFERROR(__xludf.DUMMYFUNCTION("IMPORTRANGE(""https://docs.google.com/spreadsheets/d/1XWAQStnk-4SwqDmLtmXYiTMKHgktTP8We1SCoS47DrQ/edit?usp=sharing"",""จัดที่ดิน!AH70"")"),13)</f>
        <v>13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IFERROR(__xludf.DUMMYFUNCTION("IMPORTRANGE(""https://docs.google.com/spreadsheets/d/1XWAQStnk-4SwqDmLtmXYiTMKHgktTP8We1SCoS47DrQ/edit?usp=sharing"",""จัดที่ดิน!AI70"")"),117.48)</f>
        <v>117.48</v>
      </c>
      <c r="K378" s="497">
        <f t="shared" ca="1" si="163"/>
        <v>5.0248075278015394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IFERROR(__xludf.DUMMYFUNCTION("IMPORTRANGE(""https://docs.google.com/spreadsheets/d/1XWAQStnk-4SwqDmLtmXYiTMKHgktTP8We1SCoS47DrQ/edit?usp=sharing"",""จัดที่ดิน!AJ70"")"),152)</f>
        <v>152</v>
      </c>
      <c r="K379" s="497">
        <f t="shared" ca="1" si="163"/>
        <v>41.304347826086953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IFERROR(__xludf.DUMMYFUNCTION("IMPORTRANGE(""https://docs.google.com/spreadsheets/d/1XWAQStnk-4SwqDmLtmXYiTMKHgktTP8We1SCoS47DrQ/edit?usp=sharing"",""จัดที่ดิน!AK70"")"),2338.2)</f>
        <v>2338.1999999999998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IFERROR(__xludf.DUMMYFUNCTION("IMPORTRANGE(""https://docs.google.com/spreadsheets/d/1XWAQStnk-4SwqDmLtmXYiTMKHgktTP8We1SCoS47DrQ/edit?usp=sharing"",""จัดที่ดิน!AL70"")"),153)</f>
        <v>153</v>
      </c>
      <c r="K381" s="497">
        <f t="shared" ca="1" si="163"/>
        <v>41.576086956521742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IFERROR(__xludf.DUMMYFUNCTION("IMPORTRANGE(""https://docs.google.com/spreadsheets/d/1XWAQStnk-4SwqDmLtmXYiTMKHgktTP8We1SCoS47DrQ/edit?usp=sharing"",""จัดที่ดิน!AM70"")"),2346.93)</f>
        <v>2346.9299999999998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636290.05000000005</v>
      </c>
      <c r="O414" s="549">
        <f ca="1">IF(L414&gt;0,N414*100/L414,0)</f>
        <v>53.237163853048749</v>
      </c>
      <c r="P414" s="549">
        <f ca="1">IF(M414&gt;0,N414*100/M414,0)</f>
        <v>53.692508330780733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51445</v>
      </c>
      <c r="O419" s="155">
        <f t="shared" ref="O419:O424" ca="1" si="184">IF(L419&gt;0,N419*100/L419,0)</f>
        <v>65.401728960081357</v>
      </c>
      <c r="P419" s="155">
        <f t="shared" ref="P419:P424" ca="1" si="185">IF(M419&gt;0,N419*100/M419,0)</f>
        <v>65.401728960081357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51445</v>
      </c>
      <c r="O421" s="93">
        <f t="shared" ca="1" si="184"/>
        <v>65.401728960081357</v>
      </c>
      <c r="P421" s="93">
        <f t="shared" ca="1" si="185"/>
        <v>65.401728960081357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51445</v>
      </c>
      <c r="O422" s="497">
        <f t="shared" ca="1" si="184"/>
        <v>65.401728960081357</v>
      </c>
      <c r="P422" s="497">
        <f t="shared" ca="1" si="185"/>
        <v>65.401728960081357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51445</v>
      </c>
      <c r="O424" s="93">
        <f t="shared" ca="1" si="184"/>
        <v>65.401728960081357</v>
      </c>
      <c r="P424" s="93">
        <f t="shared" ca="1" si="185"/>
        <v>65.401728960081357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38960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12485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70600</v>
      </c>
      <c r="O444" s="195">
        <f t="shared" ref="O444:O449" ca="1" si="197">IF(L444&gt;0,N444*100/L444,0)</f>
        <v>68.254766232259556</v>
      </c>
      <c r="P444" s="195">
        <f t="shared" ref="P444:P449" ca="1" si="198">IF(M444&gt;0,N444*100/M444,0)</f>
        <v>75.669882100750272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70600</v>
      </c>
      <c r="O446" s="93">
        <f t="shared" ca="1" si="197"/>
        <v>68.254766232259556</v>
      </c>
      <c r="P446" s="93">
        <f t="shared" ca="1" si="198"/>
        <v>75.669882100750272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70600</v>
      </c>
      <c r="O447" s="497">
        <f t="shared" ca="1" si="197"/>
        <v>68.254766232259556</v>
      </c>
      <c r="P447" s="497">
        <f t="shared" ca="1" si="198"/>
        <v>75.669882100750272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70600</v>
      </c>
      <c r="O449" s="93">
        <f t="shared" ca="1" si="197"/>
        <v>68.254766232259556</v>
      </c>
      <c r="P449" s="93">
        <f t="shared" ca="1" si="198"/>
        <v>75.669882100750272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36910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6690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180648.05</v>
      </c>
      <c r="O544" s="155">
        <f t="shared" ref="O544:O549" ca="1" si="236">IF(L544&gt;0,N544*100/L544,0)</f>
        <v>72.753946838501818</v>
      </c>
      <c r="P544" s="155">
        <f t="shared" ref="P544:P549" ca="1" si="237">IF(M544&gt;0,N544*100/M544,0)</f>
        <v>72.753946838501818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180648.05</v>
      </c>
      <c r="O546" s="93">
        <f t="shared" ca="1" si="236"/>
        <v>72.753946838501818</v>
      </c>
      <c r="P546" s="93">
        <f t="shared" ca="1" si="237"/>
        <v>72.753946838501818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180648.05</v>
      </c>
      <c r="O547" s="497">
        <f t="shared" ca="1" si="236"/>
        <v>72.753946838501818</v>
      </c>
      <c r="P547" s="497">
        <f t="shared" ca="1" si="237"/>
        <v>72.753946838501818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180648.05</v>
      </c>
      <c r="O549" s="93">
        <f t="shared" ca="1" si="236"/>
        <v>72.753946838501818</v>
      </c>
      <c r="P549" s="93">
        <f t="shared" ca="1" si="237"/>
        <v>72.753946838501818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90947.05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147577</v>
      </c>
      <c r="O629" s="195">
        <f t="shared" ref="O629:O634" ca="1" si="263">IF(L629&gt;0,N629*100/L629,0)</f>
        <v>26.097651552663223</v>
      </c>
      <c r="P629" s="195">
        <f t="shared" ref="P629:P634" ca="1" si="264">IF(M629&gt;0,N629*100/M629,0)</f>
        <v>26.097651552663223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147577</v>
      </c>
      <c r="O631" s="93">
        <f t="shared" ca="1" si="263"/>
        <v>26.097651552663223</v>
      </c>
      <c r="P631" s="93">
        <f t="shared" ca="1" si="264"/>
        <v>26.097651552663223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147577</v>
      </c>
      <c r="O632" s="497">
        <f t="shared" ca="1" si="263"/>
        <v>26.097651552663223</v>
      </c>
      <c r="P632" s="497">
        <f t="shared" ca="1" si="264"/>
        <v>26.097651552663223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147577</v>
      </c>
      <c r="O634" s="93">
        <f t="shared" ca="1" si="263"/>
        <v>26.097651552663223</v>
      </c>
      <c r="P634" s="93">
        <f t="shared" ca="1" si="264"/>
        <v>26.097651552663223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57876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89701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IFERROR(__xludf.DUMMYFUNCTION("IMPORTRANGE(""https://docs.google.com/spreadsheets/d/1XWAQStnk-4SwqDmLtmXYiTMKHgktTP8We1SCoS47DrQ/edit?usp=sharing"",""จัดที่ดิน!AS70"")"),49)</f>
        <v>49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IFERROR(__xludf.DUMMYFUNCTION("IMPORTRANGE(""https://docs.google.com/spreadsheets/d/1XWAQStnk-4SwqDmLtmXYiTMKHgktTP8We1SCoS47DrQ/edit?usp=sharing"",""จัดที่ดิน!AT70"")"),42.56)</f>
        <v>42.56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IFERROR(__xludf.DUMMYFUNCTION("IMPORTRANGE(""https://docs.google.com/spreadsheets/d/1XWAQStnk-4SwqDmLtmXYiTMKHgktTP8We1SCoS47DrQ/edit?usp=sharing"",""จัดที่ดิน!AU70"")"),50)</f>
        <v>50</v>
      </c>
      <c r="K647" s="163">
        <f t="shared" ca="1" si="270"/>
        <v>10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IFERROR(__xludf.DUMMYFUNCTION("IMPORTRANGE(""https://docs.google.com/spreadsheets/d/1XWAQStnk-4SwqDmLtmXYiTMKHgktTP8We1SCoS47DrQ/edit?usp=sharing"",""จัดที่ดิน!AV70"")"),43.34)</f>
        <v>43.34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IFERROR(__xludf.DUMMYFUNCTION("IMPORTRANGE(""https://docs.google.com/spreadsheets/d/1XWAQStnk-4SwqDmLtmXYiTMKHgktTP8We1SCoS47DrQ/edit?usp=sharing"",""จัดที่ดิน!AW70"")"),26)</f>
        <v>26</v>
      </c>
      <c r="K649" s="163">
        <f t="shared" ca="1" si="270"/>
        <v>5.2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IFERROR(__xludf.DUMMYFUNCTION("IMPORTRANGE(""https://docs.google.com/spreadsheets/d/1XWAQStnk-4SwqDmLtmXYiTMKHgktTP8We1SCoS47DrQ/edit?usp=sharing"",""จัดที่ดิน!AX70"")"),30.95)</f>
        <v>30.95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IFERROR(__xludf.DUMMYFUNCTION("IMPORTRANGE(""https://docs.google.com/spreadsheets/d/1XWAQStnk-4SwqDmLtmXYiTMKHgktTP8We1SCoS47DrQ/edit?usp=sharing"",""จัดที่ดิน!AZ70"")"),30.945)</f>
        <v>30.945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3150</v>
      </c>
      <c r="O655" s="195">
        <f t="shared" ref="O655:O660" ca="1" si="273">IF(L655&gt;0,N655*100/L655,0)</f>
        <v>28.636363636363637</v>
      </c>
      <c r="P655" s="195">
        <f t="shared" ref="P655:P660" ca="1" si="274">IF(M655&gt;0,N655*100/M655,0)</f>
        <v>28.636363636363637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3150</v>
      </c>
      <c r="O657" s="93">
        <f t="shared" ca="1" si="273"/>
        <v>28.636363636363637</v>
      </c>
      <c r="P657" s="93">
        <f t="shared" ca="1" si="274"/>
        <v>28.636363636363637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3150</v>
      </c>
      <c r="O658" s="497">
        <f t="shared" ca="1" si="273"/>
        <v>28.636363636363637</v>
      </c>
      <c r="P658" s="497">
        <f t="shared" ca="1" si="274"/>
        <v>28.636363636363637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3150</v>
      </c>
      <c r="O660" s="93">
        <f t="shared" ca="1" si="273"/>
        <v>28.636363636363637</v>
      </c>
      <c r="P660" s="93">
        <f t="shared" ca="1" si="274"/>
        <v>28.636363636363637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1980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1170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5700</v>
      </c>
      <c r="O685" s="195">
        <f t="shared" ref="O685:O688" ca="1" si="282">IF(L685&gt;0,N685*100/L685,0)</f>
        <v>61.555075593952481</v>
      </c>
      <c r="P685" s="195">
        <f t="shared" ref="P685:P688" ca="1" si="283">IF(M685&gt;0,N685*100/M685,0)</f>
        <v>61.555075593952481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5700</v>
      </c>
      <c r="O687" s="93">
        <f t="shared" ca="1" si="282"/>
        <v>61.555075593952481</v>
      </c>
      <c r="P687" s="93">
        <f t="shared" ca="1" si="283"/>
        <v>61.555075593952481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5700</v>
      </c>
      <c r="O688" s="497">
        <f t="shared" ca="1" si="282"/>
        <v>61.555075593952481</v>
      </c>
      <c r="P688" s="497">
        <f t="shared" ca="1" si="283"/>
        <v>61.555075593952481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5700</v>
      </c>
      <c r="O690" s="93">
        <f ca="1">IF(L690&gt;0,N690*100/L690,0)</f>
        <v>61.555075593952481</v>
      </c>
      <c r="P690" s="93">
        <f ca="1">IF(M690&gt;0,N690*100/M690,0)</f>
        <v>61.555075593952481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5700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7">I800</f>
        <v>0</v>
      </c>
      <c r="J785" s="866">
        <f t="shared" ca="1" si="317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IFERROR(__xludf.DUMMYFUNCTION("IMPORTRANGE(""https://docs.google.com/spreadsheets/d/19vJNZY_5yjcGF2XGBMNZRCAIB0Kwfpjp8YEOfu-bneM/edit?usp=sharing"",""งานกองทุน!F70"")"),898120.58)</f>
        <v>898120.58</v>
      </c>
      <c r="K821" s="497">
        <f t="shared" ref="K821:K828" ca="1" si="334">IF(I821&gt;0,J821*100/I821,0)</f>
        <v>37.471829546460107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IFERROR(__xludf.DUMMYFUNCTION("IMPORTRANGE(""https://docs.google.com/spreadsheets/d/19vJNZY_5yjcGF2XGBMNZRCAIB0Kwfpjp8YEOfu-bneM/edit?usp=sharing"",""งานกองทุน!E70"")"),63)</f>
        <v>63</v>
      </c>
      <c r="K822" s="497">
        <f t="shared" ca="1" si="334"/>
        <v>36.206896551724135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IFERROR(__xludf.DUMMYFUNCTION("IMPORTRANGE(""https://docs.google.com/spreadsheets/d/19vJNZY_5yjcGF2XGBMNZRCAIB0Kwfpjp8YEOfu-bneM/edit?usp=sharing"",""งานกองทุน!K70"")"),638792.93)</f>
        <v>638792.93000000005</v>
      </c>
      <c r="K823" s="497">
        <f t="shared" ca="1" si="334"/>
        <v>3.7651832029989274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IFERROR(__xludf.DUMMYFUNCTION("IMPORTRANGE(""https://docs.google.com/spreadsheets/d/19vJNZY_5yjcGF2XGBMNZRCAIB0Kwfpjp8YEOfu-bneM/edit?usp=sharing"",""งานกองทุน!J70"")"),67)</f>
        <v>67</v>
      </c>
      <c r="K824" s="497">
        <f t="shared" ca="1" si="334"/>
        <v>26.377952755905511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IFERROR(__xludf.DUMMYFUNCTION("IMPORTRANGE(""https://docs.google.com/spreadsheets/d/19vJNZY_5yjcGF2XGBMNZRCAIB0Kwfpjp8YEOfu-bneM/edit?usp=sharing"",""งานกองทุน!P70"")"),205561.09)</f>
        <v>205561.09</v>
      </c>
      <c r="K825" s="497">
        <f t="shared" ca="1" si="334"/>
        <v>8.5946107702838095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IFERROR(__xludf.DUMMYFUNCTION("IMPORTRANGE(""https://docs.google.com/spreadsheets/d/19vJNZY_5yjcGF2XGBMNZRCAIB0Kwfpjp8YEOfu-bneM/edit?usp=sharing"",""งานกองทุน!O70"")"),112)</f>
        <v>112</v>
      </c>
      <c r="K826" s="497">
        <f t="shared" ca="1" si="334"/>
        <v>127.27272727272727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C5760-2479-4C98-86EC-31183CA26C2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330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905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6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7325411.3100000005</v>
      </c>
      <c r="N8" s="22">
        <f t="shared" ca="1" si="0"/>
        <v>4338698.8900000006</v>
      </c>
      <c r="O8" s="22">
        <f t="shared" ref="O8:O16" ca="1" si="1">IF(L8&gt;0,N8*100/L8,0)</f>
        <v>54.562701472515485</v>
      </c>
      <c r="P8" s="22">
        <f t="shared" ref="P8:P16" ca="1" si="2">IF(M8&gt;0,N8*100/M8,0)</f>
        <v>59.228058417377802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7325411.3100000005</v>
      </c>
      <c r="N10" s="30">
        <f t="shared" ca="1" si="3"/>
        <v>4338698.8900000006</v>
      </c>
      <c r="O10" s="30">
        <f t="shared" ca="1" si="1"/>
        <v>54.562701472515485</v>
      </c>
      <c r="P10" s="30">
        <f t="shared" ca="1" si="2"/>
        <v>59.228058417377802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6783811.3100000005</v>
      </c>
      <c r="N11" s="497">
        <f t="shared" ca="1" si="4"/>
        <v>3797098.89</v>
      </c>
      <c r="O11" s="497">
        <f t="shared" ca="1" si="1"/>
        <v>51.517052758627663</v>
      </c>
      <c r="P11" s="497">
        <f t="shared" ca="1" si="2"/>
        <v>55.972943769864372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6783811.3100000005</v>
      </c>
      <c r="N13" s="93">
        <f t="shared" ca="1" si="5"/>
        <v>3797098.89</v>
      </c>
      <c r="O13" s="93">
        <f t="shared" ca="1" si="1"/>
        <v>51.517052758627663</v>
      </c>
      <c r="P13" s="93">
        <f t="shared" ca="1" si="2"/>
        <v>55.972943769864372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3752150.31</v>
      </c>
      <c r="N18" s="22">
        <f t="shared" ca="1" si="8"/>
        <v>3237466.66</v>
      </c>
      <c r="O18" s="22">
        <f t="shared" ref="O18:O26" ca="1" si="9">IF(L18&gt;0,N18*100/L18,0)</f>
        <v>73.939984551808308</v>
      </c>
      <c r="P18" s="22">
        <f t="shared" ref="P18:P26" ca="1" si="10">IF(M18&gt;0,N18*100/M18,0)</f>
        <v>86.282968232154857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3752150.31</v>
      </c>
      <c r="N20" s="30">
        <f t="shared" ca="1" si="11"/>
        <v>3237466.66</v>
      </c>
      <c r="O20" s="30">
        <f t="shared" ca="1" si="9"/>
        <v>73.939984551808308</v>
      </c>
      <c r="P20" s="30">
        <f t="shared" ca="1" si="10"/>
        <v>86.282968232154857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3210550.31</v>
      </c>
      <c r="N21" s="497">
        <f t="shared" ca="1" si="12"/>
        <v>2695866.66</v>
      </c>
      <c r="O21" s="497">
        <f t="shared" ca="1" si="9"/>
        <v>70.99419061829623</v>
      </c>
      <c r="P21" s="497">
        <f t="shared" ca="1" si="10"/>
        <v>83.968989727496279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3210550.31</v>
      </c>
      <c r="N23" s="93">
        <f t="shared" ca="1" si="13"/>
        <v>2695866.66</v>
      </c>
      <c r="O23" s="93">
        <f t="shared" ca="1" si="9"/>
        <v>70.99419061829623</v>
      </c>
      <c r="P23" s="93">
        <f t="shared" ca="1" si="10"/>
        <v>83.968989727496279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1101232.23</v>
      </c>
      <c r="O28" s="22">
        <f t="shared" ref="O28:O37" ca="1" si="17">IF(L28&gt;0,N28*100/L28,0)</f>
        <v>30.818689986541706</v>
      </c>
      <c r="P28" s="22">
        <f t="shared" ref="P28:P37" ca="1" si="18">IF(M28&gt;0,N28*100/M28,0)</f>
        <v>30.818689986541706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1101232.23</v>
      </c>
      <c r="O30" s="30">
        <f t="shared" ca="1" si="17"/>
        <v>30.818689986541706</v>
      </c>
      <c r="P30" s="30">
        <f t="shared" ca="1" si="18"/>
        <v>30.818689986541706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1101232.23</v>
      </c>
      <c r="O31" s="497">
        <f t="shared" ca="1" si="17"/>
        <v>30.818689986541706</v>
      </c>
      <c r="P31" s="497">
        <f t="shared" ca="1" si="18"/>
        <v>30.818689986541706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1101232.23</v>
      </c>
      <c r="O33" s="93">
        <f t="shared" ca="1" si="17"/>
        <v>30.818689986541706</v>
      </c>
      <c r="P33" s="93">
        <f t="shared" ca="1" si="18"/>
        <v>30.818689986541706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3752150.31</v>
      </c>
      <c r="N37" s="59">
        <f t="shared" ca="1" si="24"/>
        <v>3237466.66</v>
      </c>
      <c r="O37" s="59">
        <f t="shared" ca="1" si="17"/>
        <v>73.939984551808308</v>
      </c>
      <c r="P37" s="59">
        <f t="shared" ca="1" si="18"/>
        <v>86.282968232154857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543250.31000000006</v>
      </c>
      <c r="N41" s="85">
        <f t="shared" ca="1" si="25"/>
        <v>428232</v>
      </c>
      <c r="O41" s="85">
        <f t="shared" ref="O41:O49" ca="1" si="26">IF(L41&gt;0,N41*100/L41,0)</f>
        <v>81.591933633865935</v>
      </c>
      <c r="P41" s="85">
        <f t="shared" ref="P41:P49" ca="1" si="27">IF(M41&gt;0,N41*100/M41,0)</f>
        <v>78.827750691941617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543250.31000000006</v>
      </c>
      <c r="N43" s="92">
        <f t="shared" ca="1" si="28"/>
        <v>428232</v>
      </c>
      <c r="O43" s="92">
        <f t="shared" ca="1" si="26"/>
        <v>81.591933633865935</v>
      </c>
      <c r="P43" s="92">
        <f t="shared" ca="1" si="27"/>
        <v>78.827750691941617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543250.31000000006</v>
      </c>
      <c r="N44" s="497">
        <f t="shared" ca="1" si="29"/>
        <v>428232</v>
      </c>
      <c r="O44" s="497">
        <f t="shared" ca="1" si="26"/>
        <v>81.591933633865935</v>
      </c>
      <c r="P44" s="497">
        <f t="shared" ca="1" si="27"/>
        <v>78.827750691941617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IFERROR(__xludf.DUMMYFUNCTION("IMPORTRANGE(""https://docs.google.com/spreadsheets/d/1MeEWN-I1oV_STSDYn1IFDPWt_1FKiwhDph83XaGc0o0/edit?usp=sharing"",""งบพรบ!R53"")"),543250.31)</f>
        <v>543250.31000000006</v>
      </c>
      <c r="N46" s="93">
        <f ca="1">IFERROR(__xludf.DUMMYFUNCTION("IMPORTRANGE(""https://docs.google.com/spreadsheets/d/1MeEWN-I1oV_STSDYn1IFDPWt_1FKiwhDph83XaGc0o0/edit?usp=sharing"",""งบพรบ!T53"")"),428232)</f>
        <v>428232</v>
      </c>
      <c r="O46" s="93">
        <f t="shared" ca="1" si="26"/>
        <v>81.591933633865935</v>
      </c>
      <c r="P46" s="93">
        <f t="shared" ca="1" si="27"/>
        <v>78.827750691941617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1162900</v>
      </c>
      <c r="N53" s="116">
        <f t="shared" ca="1" si="31"/>
        <v>1078861.6600000001</v>
      </c>
      <c r="O53" s="116">
        <f t="shared" ref="O53:O61" ca="1" si="32">IF(L53&gt;0,N53*100/L53,0)</f>
        <v>74.414516485032422</v>
      </c>
      <c r="P53" s="116">
        <f t="shared" ref="P53:P61" ca="1" si="33">IF(M53&gt;0,N53*100/M53,0)</f>
        <v>92.773382062086171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1162900</v>
      </c>
      <c r="N55" s="123">
        <f t="shared" ca="1" si="34"/>
        <v>1078861.6600000001</v>
      </c>
      <c r="O55" s="123">
        <f t="shared" ca="1" si="32"/>
        <v>74.414516485032422</v>
      </c>
      <c r="P55" s="123">
        <f t="shared" ca="1" si="33"/>
        <v>92.773382062086171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741900</v>
      </c>
      <c r="N56" s="497">
        <f t="shared" ca="1" si="35"/>
        <v>657861.66</v>
      </c>
      <c r="O56" s="497">
        <f t="shared" ca="1" si="32"/>
        <v>66.504413667610194</v>
      </c>
      <c r="P56" s="497">
        <f t="shared" ca="1" si="33"/>
        <v>88.672551556813588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IFERROR(__xludf.DUMMYFUNCTION("IMPORTRANGE(""https://docs.google.com/spreadsheets/d/1MeEWN-I1oV_STSDYn1IFDPWt_1FKiwhDph83XaGc0o0/edit?usp=sharing"",""งบพรบ!AB53"")"),741900)</f>
        <v>741900</v>
      </c>
      <c r="N58" s="93">
        <f ca="1">IFERROR(__xludf.DUMMYFUNCTION("IMPORTRANGE(""https://docs.google.com/spreadsheets/d/1MeEWN-I1oV_STSDYn1IFDPWt_1FKiwhDph83XaGc0o0/edit?usp=sharing"",""งบพรบ!AD53"")"),657861.66)</f>
        <v>657861.66</v>
      </c>
      <c r="O58" s="93">
        <f t="shared" ca="1" si="32"/>
        <v>66.504413667610194</v>
      </c>
      <c r="P58" s="93">
        <f t="shared" ca="1" si="33"/>
        <v>88.672551556813588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51890</v>
      </c>
      <c r="N88" s="155">
        <f t="shared" ca="1" si="49"/>
        <v>22350</v>
      </c>
      <c r="O88" s="155">
        <f t="shared" ref="O88:O96" ca="1" si="50">IF(L88&gt;0,N88*100/L88,0)</f>
        <v>25.886031966643504</v>
      </c>
      <c r="P88" s="155">
        <f t="shared" ref="P88:P96" ca="1" si="51">IF(M88&gt;0,N88*100/M88,0)</f>
        <v>43.071882829061479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51890</v>
      </c>
      <c r="N90" s="93">
        <f t="shared" ca="1" si="52"/>
        <v>22350</v>
      </c>
      <c r="O90" s="93">
        <f t="shared" ca="1" si="50"/>
        <v>25.886031966643504</v>
      </c>
      <c r="P90" s="93">
        <f t="shared" ca="1" si="51"/>
        <v>43.071882829061479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51890</v>
      </c>
      <c r="N91" s="497">
        <f t="shared" ca="1" si="53"/>
        <v>22350</v>
      </c>
      <c r="O91" s="497">
        <f t="shared" ca="1" si="50"/>
        <v>25.886031966643504</v>
      </c>
      <c r="P91" s="497">
        <f t="shared" ca="1" si="51"/>
        <v>43.071882829061479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IFERROR(__xludf.DUMMYFUNCTION("IMPORTRANGE(""https://docs.google.com/spreadsheets/d/1MeEWN-I1oV_STSDYn1IFDPWt_1FKiwhDph83XaGc0o0/edit?usp=sharing"",""งบพรบ!AV53"")"),51890)</f>
        <v>51890</v>
      </c>
      <c r="N93" s="93">
        <f ca="1">IFERROR(__xludf.DUMMYFUNCTION("IMPORTRANGE(""https://docs.google.com/spreadsheets/d/1MeEWN-I1oV_STSDYn1IFDPWt_1FKiwhDph83XaGc0o0/edit?usp=sharing"",""งบพรบ!AX53"")"),22350)</f>
        <v>22350</v>
      </c>
      <c r="O93" s="93">
        <f t="shared" ca="1" si="50"/>
        <v>25.886031966643504</v>
      </c>
      <c r="P93" s="93">
        <f t="shared" ca="1" si="51"/>
        <v>43.071882829061479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14178</v>
      </c>
      <c r="O149" s="155">
        <f t="shared" ref="O149:O157" ca="1" si="78">IF(L149&gt;0,N149*100/L149,0)</f>
        <v>141.78</v>
      </c>
      <c r="P149" s="155">
        <f t="shared" ref="P149:P157" ca="1" si="79">IF(M149&gt;0,N149*100/M149,0)</f>
        <v>56.306592533756948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14178</v>
      </c>
      <c r="O151" s="93">
        <f t="shared" ca="1" si="78"/>
        <v>141.78</v>
      </c>
      <c r="P151" s="93">
        <f t="shared" ca="1" si="79"/>
        <v>56.306592533756948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14178</v>
      </c>
      <c r="O152" s="497">
        <f t="shared" ca="1" si="78"/>
        <v>141.78</v>
      </c>
      <c r="P152" s="497">
        <f t="shared" ca="1" si="79"/>
        <v>56.306592533756948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IFERROR(__xludf.DUMMYFUNCTION("IMPORTRANGE(""https://docs.google.com/spreadsheets/d/1MeEWN-I1oV_STSDYn1IFDPWt_1FKiwhDph83XaGc0o0/edit?usp=sharing"",""งบพรบ!CB53"")"),14178)</f>
        <v>14178</v>
      </c>
      <c r="O154" s="93">
        <f t="shared" ca="1" si="78"/>
        <v>141.78</v>
      </c>
      <c r="P154" s="93">
        <f t="shared" ca="1" si="79"/>
        <v>56.306592533756948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324550</v>
      </c>
      <c r="N181" s="155">
        <f t="shared" ca="1" si="92"/>
        <v>262348</v>
      </c>
      <c r="O181" s="155">
        <f t="shared" ref="O181:O189" ca="1" si="93">IF(L181&gt;0,N181*100/L181,0)</f>
        <v>74.424964539007092</v>
      </c>
      <c r="P181" s="155">
        <f t="shared" ref="P181:P189" ca="1" si="94">IF(M181&gt;0,N181*100/M181,0)</f>
        <v>80.834386073024191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324550</v>
      </c>
      <c r="N183" s="93">
        <f t="shared" ca="1" si="95"/>
        <v>262348</v>
      </c>
      <c r="O183" s="93">
        <f t="shared" ca="1" si="93"/>
        <v>74.424964539007092</v>
      </c>
      <c r="P183" s="93">
        <f t="shared" ca="1" si="94"/>
        <v>80.834386073024191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324550</v>
      </c>
      <c r="N184" s="497">
        <f t="shared" ca="1" si="96"/>
        <v>262348</v>
      </c>
      <c r="O184" s="497">
        <f t="shared" ca="1" si="93"/>
        <v>74.424964539007092</v>
      </c>
      <c r="P184" s="497">
        <f t="shared" ca="1" si="94"/>
        <v>80.834386073024191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IFERROR(__xludf.DUMMYFUNCTION("IMPORTRANGE(""https://docs.google.com/spreadsheets/d/1MeEWN-I1oV_STSDYn1IFDPWt_1FKiwhDph83XaGc0o0/edit?usp=sharing"",""งบพรบ!CT53"")"),324550)</f>
        <v>324550</v>
      </c>
      <c r="N186" s="93">
        <f ca="1">IFERROR(__xludf.DUMMYFUNCTION("IMPORTRANGE(""https://docs.google.com/spreadsheets/d/1MeEWN-I1oV_STSDYn1IFDPWt_1FKiwhDph83XaGc0o0/edit?usp=sharing"",""งบพรบ!CV53"")"),262348)</f>
        <v>262348</v>
      </c>
      <c r="O186" s="93">
        <f t="shared" ca="1" si="93"/>
        <v>74.424964539007092</v>
      </c>
      <c r="P186" s="93">
        <f t="shared" ca="1" si="94"/>
        <v>80.834386073024191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36000</v>
      </c>
      <c r="O198" s="155">
        <f ca="1">IF(L198&gt;0,N198*100/L198,0)</f>
        <v>63.157894736842103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75200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75200</v>
      </c>
      <c r="O238" s="155">
        <f ca="1">IF(L238&gt;0,N238*100/L238,0)</f>
        <v>62.562396006655575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50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50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28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29600</v>
      </c>
      <c r="N261" s="155">
        <f t="shared" ca="1" si="116"/>
        <v>10430</v>
      </c>
      <c r="O261" s="155">
        <f t="shared" ref="O261:O269" ca="1" si="117">IF(L261&gt;0,N261*100/L261,0)</f>
        <v>31.993865030674847</v>
      </c>
      <c r="P261" s="155">
        <f t="shared" ref="P261:P269" ca="1" si="118">IF(M261&gt;0,N261*100/M261,0)</f>
        <v>35.236486486486484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29600</v>
      </c>
      <c r="N263" s="93">
        <f t="shared" ca="1" si="119"/>
        <v>10430</v>
      </c>
      <c r="O263" s="93">
        <f t="shared" ca="1" si="117"/>
        <v>31.993865030674847</v>
      </c>
      <c r="P263" s="93">
        <f t="shared" ca="1" si="118"/>
        <v>35.236486486486484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29600</v>
      </c>
      <c r="N264" s="497">
        <f t="shared" ca="1" si="120"/>
        <v>10430</v>
      </c>
      <c r="O264" s="497">
        <f t="shared" ca="1" si="117"/>
        <v>31.993865030674847</v>
      </c>
      <c r="P264" s="497">
        <f t="shared" ca="1" si="118"/>
        <v>35.236486486486484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IFERROR(__xludf.DUMMYFUNCTION("IMPORTRANGE(""https://docs.google.com/spreadsheets/d/1MeEWN-I1oV_STSDYn1IFDPWt_1FKiwhDph83XaGc0o0/edit?usp=sharing"",""งบพรบ!DD53"")"),29600)</f>
        <v>29600</v>
      </c>
      <c r="N266" s="93">
        <f ca="1">IFERROR(__xludf.DUMMYFUNCTION("IMPORTRANGE(""https://docs.google.com/spreadsheets/d/1MeEWN-I1oV_STSDYn1IFDPWt_1FKiwhDph83XaGc0o0/edit?usp=sharing"",""งบพรบ!DF53"")"),10430)</f>
        <v>10430</v>
      </c>
      <c r="O266" s="93">
        <f t="shared" ca="1" si="117"/>
        <v>31.993865030674847</v>
      </c>
      <c r="P266" s="93">
        <f t="shared" ca="1" si="118"/>
        <v>35.236486486486484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28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250</v>
      </c>
      <c r="J276" s="85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121370</v>
      </c>
      <c r="N277" s="155">
        <f t="shared" ca="1" si="125"/>
        <v>120990</v>
      </c>
      <c r="O277" s="155">
        <f t="shared" ref="O277:O285" ca="1" si="126">IF(L277&gt;0,N277*100/L277,0)</f>
        <v>62.359550561797754</v>
      </c>
      <c r="P277" s="155">
        <f t="shared" ref="P277:P285" ca="1" si="127">IF(M277&gt;0,N277*100/M277,0)</f>
        <v>99.686907802587129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121370</v>
      </c>
      <c r="N279" s="93">
        <f t="shared" ca="1" si="128"/>
        <v>120990</v>
      </c>
      <c r="O279" s="93">
        <f t="shared" ca="1" si="126"/>
        <v>62.359550561797754</v>
      </c>
      <c r="P279" s="93">
        <f t="shared" ca="1" si="127"/>
        <v>99.686907802587129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121370</v>
      </c>
      <c r="N280" s="497">
        <f t="shared" ca="1" si="129"/>
        <v>120990</v>
      </c>
      <c r="O280" s="497">
        <f t="shared" ca="1" si="126"/>
        <v>62.359550561797754</v>
      </c>
      <c r="P280" s="497">
        <f t="shared" ca="1" si="127"/>
        <v>99.686907802587129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IFERROR(__xludf.DUMMYFUNCTION("IMPORTRANGE(""https://docs.google.com/spreadsheets/d/1MeEWN-I1oV_STSDYn1IFDPWt_1FKiwhDph83XaGc0o0/edit?usp=sharing"",""งบพรบ!DN53"")"),121370)</f>
        <v>121370</v>
      </c>
      <c r="N282" s="93">
        <f ca="1">IFERROR(__xludf.DUMMYFUNCTION("IMPORTRANGE(""https://docs.google.com/spreadsheets/d/1MeEWN-I1oV_STSDYn1IFDPWt_1FKiwhDph83XaGc0o0/edit?usp=sharing"",""งบพรบ!DP53"")"),120990)</f>
        <v>120990</v>
      </c>
      <c r="O282" s="93">
        <f t="shared" ca="1" si="126"/>
        <v>62.359550561797754</v>
      </c>
      <c r="P282" s="93">
        <f t="shared" ca="1" si="127"/>
        <v>99.686907802587129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258432</v>
      </c>
      <c r="O298" s="155">
        <f t="shared" ref="O298:O306" ca="1" si="136">IF(L298&gt;0,N298*100/L298,0)</f>
        <v>70.149837133550491</v>
      </c>
      <c r="P298" s="155">
        <f t="shared" ref="P298:P306" ca="1" si="137">IF(M298&gt;0,N298*100/M298,0)</f>
        <v>94.872246696035248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258432</v>
      </c>
      <c r="O300" s="93">
        <f t="shared" ca="1" si="136"/>
        <v>70.149837133550491</v>
      </c>
      <c r="P300" s="93">
        <f t="shared" ca="1" si="137"/>
        <v>94.872246696035248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258432</v>
      </c>
      <c r="O301" s="497">
        <f t="shared" ca="1" si="136"/>
        <v>70.149837133550491</v>
      </c>
      <c r="P301" s="497">
        <f t="shared" ca="1" si="137"/>
        <v>94.872246696035248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IFERROR(__xludf.DUMMYFUNCTION("IMPORTRANGE(""https://docs.google.com/spreadsheets/d/1MeEWN-I1oV_STSDYn1IFDPWt_1FKiwhDph83XaGc0o0/edit?usp=sharing"",""งบพรบ!DX53"")"),272400)</f>
        <v>272400</v>
      </c>
      <c r="N303" s="93">
        <f ca="1">IFERROR(__xludf.DUMMYFUNCTION("IMPORTRANGE(""https://docs.google.com/spreadsheets/d/1MeEWN-I1oV_STSDYn1IFDPWt_1FKiwhDph83XaGc0o0/edit?usp=sharing"",""งบพรบ!DZ53"")"),258432)</f>
        <v>258432</v>
      </c>
      <c r="O303" s="93">
        <f t="shared" ca="1" si="136"/>
        <v>70.149837133550491</v>
      </c>
      <c r="P303" s="93">
        <f t="shared" ca="1" si="137"/>
        <v>94.872246696035248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98435</v>
      </c>
      <c r="O315" s="155">
        <f t="shared" ref="O315:O323" ca="1" si="144">IF(L315&gt;0,N315*100/L315,0)</f>
        <v>64.33660130718954</v>
      </c>
      <c r="P315" s="155">
        <f t="shared" ref="P315:P323" ca="1" si="145">IF(M315&gt;0,N315*100/M315,0)</f>
        <v>85.969432314410483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98435</v>
      </c>
      <c r="O317" s="93">
        <f t="shared" ca="1" si="144"/>
        <v>64.33660130718954</v>
      </c>
      <c r="P317" s="93">
        <f t="shared" ca="1" si="145"/>
        <v>85.969432314410483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98435</v>
      </c>
      <c r="O318" s="497">
        <f t="shared" ca="1" si="144"/>
        <v>64.33660130718954</v>
      </c>
      <c r="P318" s="497">
        <f t="shared" ca="1" si="145"/>
        <v>85.969432314410483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IFERROR(__xludf.DUMMYFUNCTION("IMPORTRANGE(""https://docs.google.com/spreadsheets/d/1MeEWN-I1oV_STSDYn1IFDPWt_1FKiwhDph83XaGc0o0/edit?usp=sharing"",""งบพรบ!EH53"")"),114500)</f>
        <v>114500</v>
      </c>
      <c r="N320" s="93">
        <f ca="1">IFERROR(__xludf.DUMMYFUNCTION("IMPORTRANGE(""https://docs.google.com/spreadsheets/d/1MeEWN-I1oV_STSDYn1IFDPWt_1FKiwhDph83XaGc0o0/edit?usp=sharing"",""งบพรบ!EJ53"")"),98435)</f>
        <v>98435</v>
      </c>
      <c r="O320" s="93">
        <f t="shared" ca="1" si="144"/>
        <v>64.33660130718954</v>
      </c>
      <c r="P320" s="93">
        <f t="shared" ca="1" si="145"/>
        <v>85.969432314410483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4545</v>
      </c>
      <c r="K327" s="445">
        <f ca="1">IF(I327&gt;0,J327*100/I327,0)</f>
        <v>284.0625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117464</v>
      </c>
      <c r="O328" s="155">
        <f t="shared" ref="O328:O336" ca="1" si="150">IF(L328&gt;0,N328*100/L328,0)</f>
        <v>69.919047619047618</v>
      </c>
      <c r="P328" s="155">
        <f t="shared" ref="P328:P336" ca="1" si="151">IF(M328&gt;0,N328*100/M328,0)</f>
        <v>91.411673151750975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117464</v>
      </c>
      <c r="O330" s="93">
        <f t="shared" ca="1" si="150"/>
        <v>69.919047619047618</v>
      </c>
      <c r="P330" s="93">
        <f t="shared" ca="1" si="151"/>
        <v>91.411673151750975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128500</v>
      </c>
      <c r="N331" s="497">
        <f t="shared" ca="1" si="153"/>
        <v>117464</v>
      </c>
      <c r="O331" s="497">
        <f t="shared" ca="1" si="150"/>
        <v>69.919047619047618</v>
      </c>
      <c r="P331" s="497">
        <f t="shared" ca="1" si="151"/>
        <v>91.411673151750975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IFERROR(__xludf.DUMMYFUNCTION("IMPORTRANGE(""https://docs.google.com/spreadsheets/d/1MeEWN-I1oV_STSDYn1IFDPWt_1FKiwhDph83XaGc0o0/edit?usp=sharing"",""งบพรบ!ER53"")"),128500)</f>
        <v>128500</v>
      </c>
      <c r="N333" s="93">
        <f ca="1">IFERROR(__xludf.DUMMYFUNCTION("IMPORTRANGE(""https://docs.google.com/spreadsheets/d/1MeEWN-I1oV_STSDYn1IFDPWt_1FKiwhDph83XaGc0o0/edit?usp=sharing"",""งบพรบ!ET53"")"),117464)</f>
        <v>117464</v>
      </c>
      <c r="O333" s="93">
        <f t="shared" ca="1" si="150"/>
        <v>69.919047619047618</v>
      </c>
      <c r="P333" s="93">
        <f t="shared" ca="1" si="151"/>
        <v>91.411673151750975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IFERROR(__xludf.DUMMYFUNCTION("IMPORTRANGE(""https://docs.google.com/spreadsheets/d/1kVcqe37tkHyjCSG3S0O1AXqVkqjo8mSIZil3BcpIysc/edit?usp=sharing"",""ศูนย์!D53"")"),4299)</f>
        <v>4299</v>
      </c>
      <c r="K338" s="497">
        <f ca="1">IF(I338&gt;0,J338*100/I338,0)</f>
        <v>268.6875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941610</v>
      </c>
      <c r="N345" s="155">
        <f t="shared" ca="1" si="155"/>
        <v>789346</v>
      </c>
      <c r="O345" s="155">
        <f t="shared" ref="O345:O353" ca="1" si="156">IF(L345&gt;0,N345*100/L345,0)</f>
        <v>77.696123786837802</v>
      </c>
      <c r="P345" s="155">
        <f t="shared" ref="P345:P353" ca="1" si="157">IF(M345&gt;0,N345*100/M345,0)</f>
        <v>83.82939858327758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941610</v>
      </c>
      <c r="N347" s="93">
        <f t="shared" ca="1" si="158"/>
        <v>789346</v>
      </c>
      <c r="O347" s="93">
        <f t="shared" ca="1" si="156"/>
        <v>77.696123786837802</v>
      </c>
      <c r="P347" s="93">
        <f t="shared" ca="1" si="157"/>
        <v>83.82939858327758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821010</v>
      </c>
      <c r="N348" s="497">
        <f t="shared" ca="1" si="159"/>
        <v>668746</v>
      </c>
      <c r="O348" s="497">
        <f t="shared" ca="1" si="156"/>
        <v>74.691848906560637</v>
      </c>
      <c r="P348" s="497">
        <f t="shared" ca="1" si="157"/>
        <v>81.454062678895511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IFERROR(__xludf.DUMMYFUNCTION("IMPORTRANGE(""https://docs.google.com/spreadsheets/d/1MeEWN-I1oV_STSDYn1IFDPWt_1FKiwhDph83XaGc0o0/edit?usp=sharing"",""งบพรบ!FB53"")"),821010)</f>
        <v>821010</v>
      </c>
      <c r="N350" s="93">
        <f ca="1">IFERROR(__xludf.DUMMYFUNCTION("IMPORTRANGE(""https://docs.google.com/spreadsheets/d/1MeEWN-I1oV_STSDYn1IFDPWt_1FKiwhDph83XaGc0o0/edit?usp=sharing"",""งบพรบ!FD53"")"),668746)</f>
        <v>668746</v>
      </c>
      <c r="O350" s="93">
        <f t="shared" ca="1" si="156"/>
        <v>74.691848906560637</v>
      </c>
      <c r="P350" s="93">
        <f t="shared" ca="1" si="157"/>
        <v>81.454062678895511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</v>
      </c>
      <c r="K355" s="465">
        <f ca="1">IF(I355&gt;0,J355*100/I355,0)</f>
        <v>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IFERROR(__xludf.DUMMYFUNCTION("IMPORTRANGE(""https://docs.google.com/spreadsheets/d/1XWAQStnk-4SwqDmLtmXYiTMKHgktTP8We1SCoS47DrQ/edit?usp=sharing"",""จัดที่ดิน!W53"")"),249)</f>
        <v>249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IFERROR(__xludf.DUMMYFUNCTION("IMPORTRANGE(""https://docs.google.com/spreadsheets/d/1XWAQStnk-4SwqDmLtmXYiTMKHgktTP8We1SCoS47DrQ/edit?usp=sharing"",""จัดที่ดิน!X53"")"),2711.38)</f>
        <v>2711.38</v>
      </c>
      <c r="K359" s="497">
        <f t="shared" ca="1" si="161"/>
        <v>90.379333333333335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IFERROR(__xludf.DUMMYFUNCTION("IMPORTRANGE(""https://docs.google.com/spreadsheets/d/1XWAQStnk-4SwqDmLtmXYiTMKHgktTP8We1SCoS47DrQ/edit?usp=sharing"",""จัดที่ดิน!Y53"")"),41)</f>
        <v>41</v>
      </c>
      <c r="K360" s="497">
        <f t="shared" ca="1" si="161"/>
        <v>13.666666666666666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IFERROR(__xludf.DUMMYFUNCTION("IMPORTRANGE(""https://docs.google.com/spreadsheets/d/1XWAQStnk-4SwqDmLtmXYiTMKHgktTP8We1SCoS47DrQ/edit?usp=sharing"",""จัดที่ดิน!Z53"")"),482.36)</f>
        <v>482.36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IFERROR(__xludf.DUMMYFUNCTION("IMPORTRANGE(""https://docs.google.com/spreadsheets/d/1XWAQStnk-4SwqDmLtmXYiTMKHgktTP8We1SCoS47DrQ/edit?usp=sharing"",""จัดที่ดิน!AA53"")"),3)</f>
        <v>3</v>
      </c>
      <c r="K362" s="497">
        <f t="shared" ca="1" si="161"/>
        <v>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IFERROR(__xludf.DUMMYFUNCTION("IMPORTRANGE(""https://docs.google.com/spreadsheets/d/1XWAQStnk-4SwqDmLtmXYiTMKHgktTP8We1SCoS47DrQ/edit?usp=sharing"",""จัดที่ดิน!AB53"")"),5.44)</f>
        <v>5.44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87</v>
      </c>
      <c r="K364" s="479">
        <f t="shared" ca="1" si="161"/>
        <v>25.588235294117649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</v>
      </c>
      <c r="K365" s="491">
        <f t="shared" ca="1" si="161"/>
        <v>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IFERROR(__xludf.DUMMYFUNCTION("IMPORTRANGE(""https://docs.google.com/spreadsheets/d/1XWAQStnk-4SwqDmLtmXYiTMKHgktTP8We1SCoS47DrQ/edit?usp=sharing"",""จัดที่ดิน!E53"")"),63)</f>
        <v>63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IFERROR(__xludf.DUMMYFUNCTION("IMPORTRANGE(""https://docs.google.com/spreadsheets/d/1XWAQStnk-4SwqDmLtmXYiTMKHgktTP8We1SCoS47DrQ/edit?usp=sharing"",""จัดที่ดิน!F53"")"),1160.18)</f>
        <v>1160.18</v>
      </c>
      <c r="K369" s="497">
        <f t="shared" ca="1" si="163"/>
        <v>116.018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IFERROR(__xludf.DUMMYFUNCTION("IMPORTRANGE(""https://docs.google.com/spreadsheets/d/1XWAQStnk-4SwqDmLtmXYiTMKHgktTP8We1SCoS47DrQ/edit?usp=sharing"",""จัดที่ดิน!G53"")"),37)</f>
        <v>37</v>
      </c>
      <c r="K370" s="497">
        <f t="shared" ca="1" si="163"/>
        <v>37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IFERROR(__xludf.DUMMYFUNCTION("IMPORTRANGE(""https://docs.google.com/spreadsheets/d/1XWAQStnk-4SwqDmLtmXYiTMKHgktTP8We1SCoS47DrQ/edit?usp=sharing"",""จัดที่ดิน!H53"")"),450.88)</f>
        <v>450.88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IFERROR(__xludf.DUMMYFUNCTION("IMPORTRANGE(""https://docs.google.com/spreadsheets/d/1XWAQStnk-4SwqDmLtmXYiTMKHgktTP8We1SCoS47DrQ/edit?usp=sharing"",""จัดที่ดิน!I53"")"),3)</f>
        <v>3</v>
      </c>
      <c r="K372" s="497">
        <f t="shared" ca="1" si="163"/>
        <v>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IFERROR(__xludf.DUMMYFUNCTION("IMPORTRANGE(""https://docs.google.com/spreadsheets/d/1XWAQStnk-4SwqDmLtmXYiTMKHgktTP8We1SCoS47DrQ/edit?usp=sharing"",""จัดที่ดิน!J53"")"),5.44)</f>
        <v>5.44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84</v>
      </c>
      <c r="K374" s="491">
        <f t="shared" ca="1" si="163"/>
        <v>35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IFERROR(__xludf.DUMMYFUNCTION("IMPORTRANGE(""https://docs.google.com/spreadsheets/d/1XWAQStnk-4SwqDmLtmXYiTMKHgktTP8We1SCoS47DrQ/edit?usp=sharing"",""จัดที่ดิน!AH53"")"),186)</f>
        <v>186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IFERROR(__xludf.DUMMYFUNCTION("IMPORTRANGE(""https://docs.google.com/spreadsheets/d/1XWAQStnk-4SwqDmLtmXYiTMKHgktTP8We1SCoS47DrQ/edit?usp=sharing"",""จัดที่ดิน!AI53"")"),1551.2)</f>
        <v>1551.2</v>
      </c>
      <c r="K378" s="497">
        <f t="shared" ca="1" si="164"/>
        <v>77.56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IFERROR(__xludf.DUMMYFUNCTION("IMPORTRANGE(""https://docs.google.com/spreadsheets/d/1XWAQStnk-4SwqDmLtmXYiTMKHgktTP8We1SCoS47DrQ/edit?usp=sharing"",""จัดที่ดิน!AJ53"")"),88)</f>
        <v>88</v>
      </c>
      <c r="K379" s="497">
        <f t="shared" ca="1" si="164"/>
        <v>36.666666666666664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IFERROR(__xludf.DUMMYFUNCTION("IMPORTRANGE(""https://docs.google.com/spreadsheets/d/1XWAQStnk-4SwqDmLtmXYiTMKHgktTP8We1SCoS47DrQ/edit?usp=sharing"",""จัดที่ดิน!AK53"")"),1237.92)</f>
        <v>1237.92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IFERROR(__xludf.DUMMYFUNCTION("IMPORTRANGE(""https://docs.google.com/spreadsheets/d/1XWAQStnk-4SwqDmLtmXYiTMKHgktTP8We1SCoS47DrQ/edit?usp=sharing"",""จัดที่ดิน!AL53"")"),84)</f>
        <v>84</v>
      </c>
      <c r="K381" s="497">
        <f t="shared" ca="1" si="164"/>
        <v>35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IFERROR(__xludf.DUMMYFUNCTION("IMPORTRANGE(""https://docs.google.com/spreadsheets/d/1XWAQStnk-4SwqDmLtmXYiTMKHgktTP8We1SCoS47DrQ/edit?usp=sharing"",""จัดที่ดิน!AM53"")"),1206.44)</f>
        <v>1206.44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1101232.23</v>
      </c>
      <c r="O414" s="549">
        <f ca="1">IF(L414&gt;0,N414*100/L414,0)</f>
        <v>30.818689986541706</v>
      </c>
      <c r="P414" s="549">
        <f ca="1">IF(M414&gt;0,N414*100/M414,0)</f>
        <v>30.818689986541706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53350</v>
      </c>
      <c r="O419" s="155">
        <f t="shared" ref="O419:O424" ca="1" si="185">IF(L419&gt;0,N419*100/L419,0)</f>
        <v>55.654078865011478</v>
      </c>
      <c r="P419" s="155">
        <f t="shared" ref="P419:P424" ca="1" si="186">IF(M419&gt;0,N419*100/M419,0)</f>
        <v>55.654078865011478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53350</v>
      </c>
      <c r="O421" s="93">
        <f t="shared" ca="1" si="185"/>
        <v>55.654078865011478</v>
      </c>
      <c r="P421" s="93">
        <f t="shared" ca="1" si="186"/>
        <v>55.654078865011478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53350</v>
      </c>
      <c r="O422" s="497">
        <f t="shared" ca="1" si="185"/>
        <v>55.654078865011478</v>
      </c>
      <c r="P422" s="497">
        <f t="shared" ca="1" si="186"/>
        <v>55.654078865011478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53350</v>
      </c>
      <c r="O424" s="93">
        <f t="shared" ca="1" si="185"/>
        <v>55.654078865011478</v>
      </c>
      <c r="P424" s="93">
        <f t="shared" ca="1" si="186"/>
        <v>55.654078865011478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49200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4150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228477</v>
      </c>
      <c r="O444" s="195">
        <f t="shared" ref="O444:O449" ca="1" si="198">IF(L444&gt;0,N444*100/L444,0)</f>
        <v>46.973067434210527</v>
      </c>
      <c r="P444" s="195">
        <f t="shared" ref="P444:P449" ca="1" si="199">IF(M444&gt;0,N444*100/M444,0)</f>
        <v>46.973067434210527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228477</v>
      </c>
      <c r="O446" s="93">
        <f t="shared" ca="1" si="198"/>
        <v>46.973067434210527</v>
      </c>
      <c r="P446" s="93">
        <f t="shared" ca="1" si="199"/>
        <v>46.973067434210527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228477</v>
      </c>
      <c r="O447" s="497">
        <f t="shared" ca="1" si="198"/>
        <v>46.973067434210527</v>
      </c>
      <c r="P447" s="497">
        <f t="shared" ca="1" si="199"/>
        <v>46.973067434210527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228477</v>
      </c>
      <c r="O449" s="93">
        <f t="shared" ca="1" si="198"/>
        <v>46.973067434210527</v>
      </c>
      <c r="P449" s="93">
        <f t="shared" ca="1" si="199"/>
        <v>46.973067434210527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90567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40110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282631</v>
      </c>
      <c r="O467" s="195">
        <f t="shared" ref="O467:O472" ca="1" si="207">IF(L467&gt;0,N467*100/L467,0)</f>
        <v>24.221957118297485</v>
      </c>
      <c r="P467" s="195">
        <f t="shared" ref="P467:P472" ca="1" si="208">IF(M467&gt;0,N467*100/M467,0)</f>
        <v>24.221957118297485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282631</v>
      </c>
      <c r="O469" s="93">
        <f t="shared" ca="1" si="207"/>
        <v>24.221957118297485</v>
      </c>
      <c r="P469" s="93">
        <f t="shared" ca="1" si="208"/>
        <v>24.221957118297485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282631</v>
      </c>
      <c r="O470" s="497">
        <f t="shared" ca="1" si="207"/>
        <v>24.221957118297485</v>
      </c>
      <c r="P470" s="497">
        <f t="shared" ca="1" si="208"/>
        <v>24.221957118297485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282631</v>
      </c>
      <c r="O472" s="93">
        <f t="shared" ca="1" si="207"/>
        <v>24.221957118297485</v>
      </c>
      <c r="P472" s="93">
        <f t="shared" ca="1" si="208"/>
        <v>24.221957118297485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91000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31810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128498</v>
      </c>
      <c r="O523" s="195">
        <f t="shared" ref="O523:O528" ca="1" si="227">IF(L523&gt;0,N523*100/L523,0)</f>
        <v>30.060824404622654</v>
      </c>
      <c r="P523" s="195">
        <f t="shared" ref="P523:P528" ca="1" si="228">IF(M523&gt;0,N523*100/M523,0)</f>
        <v>30.060824404622654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128498</v>
      </c>
      <c r="O525" s="93">
        <f t="shared" ca="1" si="227"/>
        <v>30.060824404622654</v>
      </c>
      <c r="P525" s="93">
        <f t="shared" ca="1" si="228"/>
        <v>30.060824404622654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128498</v>
      </c>
      <c r="O526" s="497">
        <f t="shared" ca="1" si="227"/>
        <v>30.060824404622654</v>
      </c>
      <c r="P526" s="497">
        <f t="shared" ca="1" si="228"/>
        <v>30.060824404622654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128498</v>
      </c>
      <c r="O528" s="93">
        <f t="shared" ca="1" si="227"/>
        <v>30.060824404622654</v>
      </c>
      <c r="P528" s="93">
        <f t="shared" ca="1" si="228"/>
        <v>30.060824404622654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18785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1858.85</v>
      </c>
      <c r="K543" s="683">
        <f t="shared" ca="1" si="234"/>
        <v>2.9534621373415106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274117.23</v>
      </c>
      <c r="O544" s="155">
        <f t="shared" ref="O544:O549" ca="1" si="237">IF(L544&gt;0,N544*100/L544,0)</f>
        <v>27.696918166358998</v>
      </c>
      <c r="P544" s="155">
        <f t="shared" ref="P544:P549" ca="1" si="238">IF(M544&gt;0,N544*100/M544,0)</f>
        <v>27.696918166358998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274117.23</v>
      </c>
      <c r="O546" s="93">
        <f t="shared" ca="1" si="237"/>
        <v>27.696918166358998</v>
      </c>
      <c r="P546" s="93">
        <f t="shared" ca="1" si="238"/>
        <v>27.696918166358998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274117.23</v>
      </c>
      <c r="O547" s="497">
        <f t="shared" ca="1" si="237"/>
        <v>27.696918166358998</v>
      </c>
      <c r="P547" s="497">
        <f t="shared" ca="1" si="238"/>
        <v>27.696918166358998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274117.23</v>
      </c>
      <c r="O549" s="93">
        <f t="shared" ca="1" si="237"/>
        <v>27.696918166358998</v>
      </c>
      <c r="P549" s="93">
        <f t="shared" ca="1" si="238"/>
        <v>27.696918166358998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183117.23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1858.85</v>
      </c>
      <c r="K559" s="672">
        <f t="shared" ref="K559:K561" ca="1" si="246">IF(I559&gt;0,J559*100/I559,0)</f>
        <v>2.9534621373415106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62939</v>
      </c>
      <c r="K568" s="411">
        <f t="shared" ref="K568:K569" ca="1" si="249">IF(I568&gt;0,J568*100/I568,0)</f>
        <v>100.00158886523245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58451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3879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286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1858.85</v>
      </c>
      <c r="K576" s="411">
        <f t="shared" ref="K576:K577" ca="1" si="251">IF(I576&gt;0,J576*100/I576,0)</f>
        <v>2.9534621373415106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100</v>
      </c>
      <c r="K577" s="411">
        <f t="shared" ca="1" si="251"/>
        <v>2.4009603841536613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1776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98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82.85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82.85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131909</v>
      </c>
      <c r="O629" s="195">
        <f t="shared" ref="O629:O634" ca="1" si="264">IF(L629&gt;0,N629*100/L629,0)</f>
        <v>34.676393270241853</v>
      </c>
      <c r="P629" s="195">
        <f t="shared" ref="P629:P634" ca="1" si="265">IF(M629&gt;0,N629*100/M629,0)</f>
        <v>34.676393270241853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131909</v>
      </c>
      <c r="O631" s="93">
        <f t="shared" ca="1" si="264"/>
        <v>34.676393270241853</v>
      </c>
      <c r="P631" s="93">
        <f t="shared" ca="1" si="265"/>
        <v>34.676393270241853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131909</v>
      </c>
      <c r="O632" s="497">
        <f t="shared" ca="1" si="264"/>
        <v>34.676393270241853</v>
      </c>
      <c r="P632" s="497">
        <f t="shared" ca="1" si="265"/>
        <v>34.676393270241853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131909</v>
      </c>
      <c r="O634" s="93">
        <f t="shared" ca="1" si="264"/>
        <v>34.676393270241853</v>
      </c>
      <c r="P634" s="93">
        <f t="shared" ca="1" si="265"/>
        <v>34.676393270241853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90134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41775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IFERROR(__xludf.DUMMYFUNCTION("IMPORTRANGE(""https://docs.google.com/spreadsheets/d/1XWAQStnk-4SwqDmLtmXYiTMKHgktTP8We1SCoS47DrQ/edit?usp=sharing"",""จัดที่ดิน!AT53"")"),51.94)</f>
        <v>51.94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2250</v>
      </c>
      <c r="O655" s="195">
        <f t="shared" ref="O655:O660" ca="1" si="274">IF(L655&gt;0,N655*100/L655,0)</f>
        <v>11.25</v>
      </c>
      <c r="P655" s="195">
        <f t="shared" ref="P655:P660" ca="1" si="275">IF(M655&gt;0,N655*100/M655,0)</f>
        <v>11.25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2250</v>
      </c>
      <c r="O657" s="93">
        <f t="shared" ca="1" si="274"/>
        <v>11.25</v>
      </c>
      <c r="P657" s="93">
        <f t="shared" ca="1" si="275"/>
        <v>11.25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2250</v>
      </c>
      <c r="O658" s="497">
        <f t="shared" ca="1" si="274"/>
        <v>11.25</v>
      </c>
      <c r="P658" s="497">
        <f t="shared" ca="1" si="275"/>
        <v>11.25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2250</v>
      </c>
      <c r="O660" s="93">
        <f t="shared" ca="1" si="274"/>
        <v>11.25</v>
      </c>
      <c r="P660" s="93">
        <f t="shared" ca="1" si="275"/>
        <v>11.25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2250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1</v>
      </c>
      <c r="K670" s="497">
        <f ca="1">IF(I670&gt;0,(J670*100)/I670,0)</f>
        <v>20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1</v>
      </c>
      <c r="K671" s="497">
        <f ca="1">IF(I$671&gt;0,J671*100/I$671,0)</f>
        <v>20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71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497">
        <f t="shared" ref="K821:K828" ca="1" si="335">IF(I821&gt;0,J821*100/I821,0)</f>
        <v>64.326899728080917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IFERROR(__xludf.DUMMYFUNCTION("IMPORTRANGE(""https://docs.google.com/spreadsheets/d/19vJNZY_5yjcGF2XGBMNZRCAIB0Kwfpjp8YEOfu-bneM/edit?usp=sharing"",""งานกองทุน!E53"")"),46)</f>
        <v>46</v>
      </c>
      <c r="K822" s="497">
        <f t="shared" ca="1" si="335"/>
        <v>64.788732394366193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IFERROR(__xludf.DUMMYFUNCTION("IMPORTRANGE(""https://docs.google.com/spreadsheets/d/19vJNZY_5yjcGF2XGBMNZRCAIB0Kwfpjp8YEOfu-bneM/edit?usp=sharing"",""งานกองทุน!K53"")"),653784.28)</f>
        <v>653784.28</v>
      </c>
      <c r="K823" s="497">
        <f t="shared" ca="1" si="335"/>
        <v>3.3456791196027029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IFERROR(__xludf.DUMMYFUNCTION("IMPORTRANGE(""https://docs.google.com/spreadsheets/d/19vJNZY_5yjcGF2XGBMNZRCAIB0Kwfpjp8YEOfu-bneM/edit?usp=sharing"",""งานกองทุน!J53"")"),80)</f>
        <v>80</v>
      </c>
      <c r="K824" s="497">
        <f t="shared" ca="1" si="335"/>
        <v>11.958146487294469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IFERROR(__xludf.DUMMYFUNCTION("IMPORTRANGE(""https://docs.google.com/spreadsheets/d/19vJNZY_5yjcGF2XGBMNZRCAIB0Kwfpjp8YEOfu-bneM/edit?usp=sharing"",""งานกองทุน!P53"")"),170083.14)</f>
        <v>170083.14</v>
      </c>
      <c r="K825" s="497">
        <f t="shared" ca="1" si="335"/>
        <v>24.445721324611686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IFERROR(__xludf.DUMMYFUNCTION("IMPORTRANGE(""https://docs.google.com/spreadsheets/d/19vJNZY_5yjcGF2XGBMNZRCAIB0Kwfpjp8YEOfu-bneM/edit?usp=sharing"",""งานกองทุน!O53"")"),59)</f>
        <v>59</v>
      </c>
      <c r="K826" s="497">
        <f t="shared" ca="1" si="335"/>
        <v>27.570093457943926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IFERROR(__xludf.DUMMYFUNCTION("IMPORTRANGE(""https://docs.google.com/spreadsheets/d/19vJNZY_5yjcGF2XGBMNZRCAIB0Kwfpjp8YEOfu-bneM/edit?usp=sharing"",""งานกองทุน!U53"")"),2100000)</f>
        <v>2100000</v>
      </c>
      <c r="K827" s="497">
        <f t="shared" ca="1" si="335"/>
        <v>51.851851851851855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IFERROR(__xludf.DUMMYFUNCTION("IMPORTRANGE(""https://docs.google.com/spreadsheets/d/19vJNZY_5yjcGF2XGBMNZRCAIB0Kwfpjp8YEOfu-bneM/edit?usp=sharing"",""งานกองทุน!T53"")"),42)</f>
        <v>42</v>
      </c>
      <c r="K828" s="502">
        <f t="shared" ca="1" si="335"/>
        <v>25.925925925925927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DF70D-5712-46F3-B7EF-E8E4CB8EAA9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10" width="14.42578125" style="839" bestFit="1" customWidth="1"/>
    <col min="11" max="11" width="13.28515625" style="839" bestFit="1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359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1767540</v>
      </c>
      <c r="N8" s="22">
        <f t="shared" ca="1" si="0"/>
        <v>1491959.01</v>
      </c>
      <c r="O8" s="22">
        <f t="shared" ref="O8:O16" ca="1" si="1">IF(L8&gt;0,N8*100/L8,0)</f>
        <v>69.328144886792671</v>
      </c>
      <c r="P8" s="22">
        <f t="shared" ref="P8:P16" ca="1" si="2">IF(M8&gt;0,N8*100/M8,0)</f>
        <v>84.408783393869442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1767540</v>
      </c>
      <c r="N10" s="30">
        <f t="shared" ca="1" si="3"/>
        <v>1491959.01</v>
      </c>
      <c r="O10" s="30">
        <f t="shared" ca="1" si="1"/>
        <v>69.328144886792671</v>
      </c>
      <c r="P10" s="30">
        <f t="shared" ca="1" si="2"/>
        <v>84.408783393869442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1715500</v>
      </c>
      <c r="N11" s="497">
        <f t="shared" ca="1" si="4"/>
        <v>1439919.01</v>
      </c>
      <c r="O11" s="497">
        <f t="shared" ca="1" si="1"/>
        <v>68.592885946003889</v>
      </c>
      <c r="P11" s="497">
        <f t="shared" ca="1" si="2"/>
        <v>83.935821043427566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1715500</v>
      </c>
      <c r="N13" s="93">
        <f t="shared" ca="1" si="5"/>
        <v>1439919.01</v>
      </c>
      <c r="O13" s="93">
        <f t="shared" ca="1" si="1"/>
        <v>68.592885946003889</v>
      </c>
      <c r="P13" s="93">
        <f t="shared" ca="1" si="2"/>
        <v>83.935821043427566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1624040</v>
      </c>
      <c r="N18" s="22">
        <f t="shared" ca="1" si="8"/>
        <v>1408448.01</v>
      </c>
      <c r="O18" s="22">
        <f t="shared" ref="O18:O26" ca="1" si="9">IF(L18&gt;0,N18*100/L18,0)</f>
        <v>70.123499085149547</v>
      </c>
      <c r="P18" s="22">
        <f t="shared" ref="P18:P26" ca="1" si="10">IF(M18&gt;0,N18*100/M18,0)</f>
        <v>86.724958129110121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1624040</v>
      </c>
      <c r="N20" s="30">
        <f t="shared" ca="1" si="11"/>
        <v>1408448.01</v>
      </c>
      <c r="O20" s="30">
        <f t="shared" ca="1" si="9"/>
        <v>70.123499085149547</v>
      </c>
      <c r="P20" s="30">
        <f t="shared" ca="1" si="10"/>
        <v>86.724958129110121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1572000</v>
      </c>
      <c r="N21" s="497">
        <f t="shared" ca="1" si="12"/>
        <v>1356408.01</v>
      </c>
      <c r="O21" s="497">
        <f t="shared" ca="1" si="9"/>
        <v>69.355763719336821</v>
      </c>
      <c r="P21" s="497">
        <f t="shared" ca="1" si="10"/>
        <v>86.28549681933842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1572000</v>
      </c>
      <c r="N23" s="93">
        <f t="shared" ca="1" si="13"/>
        <v>1356408.01</v>
      </c>
      <c r="O23" s="93">
        <f t="shared" ca="1" si="9"/>
        <v>69.355763719336821</v>
      </c>
      <c r="P23" s="93">
        <f t="shared" ca="1" si="10"/>
        <v>86.28549681933842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83511</v>
      </c>
      <c r="O28" s="22">
        <f t="shared" ref="O28:O37" ca="1" si="17">IF(L28&gt;0,N28*100/L28,0)</f>
        <v>58.195818815331009</v>
      </c>
      <c r="P28" s="22">
        <f t="shared" ref="P28:P37" ca="1" si="18">IF(M28&gt;0,N28*100/M28,0)</f>
        <v>58.195818815331009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83511</v>
      </c>
      <c r="O30" s="30">
        <f t="shared" ca="1" si="17"/>
        <v>58.195818815331009</v>
      </c>
      <c r="P30" s="30">
        <f t="shared" ca="1" si="18"/>
        <v>58.195818815331009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83511</v>
      </c>
      <c r="O31" s="497">
        <f t="shared" ca="1" si="17"/>
        <v>58.195818815331009</v>
      </c>
      <c r="P31" s="497">
        <f t="shared" ca="1" si="18"/>
        <v>58.195818815331009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83511</v>
      </c>
      <c r="O33" s="93">
        <f t="shared" ca="1" si="17"/>
        <v>58.195818815331009</v>
      </c>
      <c r="P33" s="93">
        <f t="shared" ca="1" si="18"/>
        <v>58.195818815331009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1624040</v>
      </c>
      <c r="N37" s="59">
        <f t="shared" ca="1" si="24"/>
        <v>1408448.01</v>
      </c>
      <c r="O37" s="59">
        <f t="shared" ca="1" si="17"/>
        <v>70.123499085149547</v>
      </c>
      <c r="P37" s="59">
        <f t="shared" ca="1" si="18"/>
        <v>86.724958129110121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312210</v>
      </c>
      <c r="N41" s="85">
        <f t="shared" ca="1" si="25"/>
        <v>228920</v>
      </c>
      <c r="O41" s="85">
        <f t="shared" ref="O41:O49" ca="1" si="26">IF(L41&gt;0,N41*100/L41,0)</f>
        <v>75.626032375289071</v>
      </c>
      <c r="P41" s="85">
        <f t="shared" ref="P41:P49" ca="1" si="27">IF(M41&gt;0,N41*100/M41,0)</f>
        <v>73.322443227314949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312210</v>
      </c>
      <c r="N43" s="92">
        <f t="shared" ca="1" si="28"/>
        <v>228920</v>
      </c>
      <c r="O43" s="92">
        <f t="shared" ca="1" si="26"/>
        <v>75.626032375289071</v>
      </c>
      <c r="P43" s="92">
        <f t="shared" ca="1" si="27"/>
        <v>73.322443227314949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312210</v>
      </c>
      <c r="N44" s="497">
        <f t="shared" ca="1" si="29"/>
        <v>228920</v>
      </c>
      <c r="O44" s="497">
        <f t="shared" ca="1" si="26"/>
        <v>75.626032375289071</v>
      </c>
      <c r="P44" s="497">
        <f t="shared" ca="1" si="27"/>
        <v>73.322443227314949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IFERROR(__xludf.DUMMYFUNCTION("IMPORTRANGE(""https://docs.google.com/spreadsheets/d/1MeEWN-I1oV_STSDYn1IFDPWt_1FKiwhDph83XaGc0o0/edit?usp=sharing"",""งบพรบ!R71"")"),312210)</f>
        <v>312210</v>
      </c>
      <c r="N46" s="93">
        <f ca="1">IFERROR(__xludf.DUMMYFUNCTION("IMPORTRANGE(""https://docs.google.com/spreadsheets/d/1MeEWN-I1oV_STSDYn1IFDPWt_1FKiwhDph83XaGc0o0/edit?usp=sharing"",""งบพรบ!T71"")"),228920)</f>
        <v>228920</v>
      </c>
      <c r="O46" s="93">
        <f t="shared" ca="1" si="26"/>
        <v>75.626032375289071</v>
      </c>
      <c r="P46" s="93">
        <f t="shared" ca="1" si="27"/>
        <v>73.322443227314949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665925</v>
      </c>
      <c r="N53" s="116">
        <f t="shared" ca="1" si="31"/>
        <v>589393.07999999996</v>
      </c>
      <c r="O53" s="116">
        <f t="shared" ref="O53:O61" ca="1" si="32">IF(L53&gt;0,N53*100/L53,0)</f>
        <v>66.380569883995932</v>
      </c>
      <c r="P53" s="116">
        <f t="shared" ref="P53:P61" ca="1" si="33">IF(M53&gt;0,N53*100/M53,0)</f>
        <v>88.507426511994581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665925</v>
      </c>
      <c r="N55" s="123">
        <f t="shared" ca="1" si="34"/>
        <v>589393.07999999996</v>
      </c>
      <c r="O55" s="123">
        <f t="shared" ca="1" si="32"/>
        <v>66.380569883995932</v>
      </c>
      <c r="P55" s="123">
        <f t="shared" ca="1" si="33"/>
        <v>88.507426511994581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665925</v>
      </c>
      <c r="N56" s="497">
        <f t="shared" ca="1" si="35"/>
        <v>589393.07999999996</v>
      </c>
      <c r="O56" s="497">
        <f t="shared" ca="1" si="32"/>
        <v>66.380569883995932</v>
      </c>
      <c r="P56" s="497">
        <f t="shared" ca="1" si="33"/>
        <v>88.507426511994581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IFERROR(__xludf.DUMMYFUNCTION("IMPORTRANGE(""https://docs.google.com/spreadsheets/d/1MeEWN-I1oV_STSDYn1IFDPWt_1FKiwhDph83XaGc0o0/edit?usp=sharing"",""งบพรบ!AB71"")"),665925)</f>
        <v>665925</v>
      </c>
      <c r="N58" s="93">
        <f ca="1">IFERROR(__xludf.DUMMYFUNCTION("IMPORTRANGE(""https://docs.google.com/spreadsheets/d/1MeEWN-I1oV_STSDYn1IFDPWt_1FKiwhDph83XaGc0o0/edit?usp=sharing"",""งบพรบ!AD71"")"),589393.08)</f>
        <v>589393.07999999996</v>
      </c>
      <c r="O58" s="93">
        <f t="shared" ca="1" si="32"/>
        <v>66.380569883995932</v>
      </c>
      <c r="P58" s="93">
        <f t="shared" ca="1" si="33"/>
        <v>88.507426511994581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136850</v>
      </c>
      <c r="N88" s="155">
        <f t="shared" ca="1" si="49"/>
        <v>122919.5</v>
      </c>
      <c r="O88" s="155">
        <f t="shared" ref="O88:O96" ca="1" si="50">IF(L88&gt;0,N88*100/L88,0)</f>
        <v>70.440974212034391</v>
      </c>
      <c r="P88" s="155">
        <f t="shared" ref="P88:P96" ca="1" si="51">IF(M88&gt;0,N88*100/M88,0)</f>
        <v>89.820606503470955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136850</v>
      </c>
      <c r="N90" s="93">
        <f t="shared" ca="1" si="52"/>
        <v>122919.5</v>
      </c>
      <c r="O90" s="93">
        <f t="shared" ca="1" si="50"/>
        <v>70.440974212034391</v>
      </c>
      <c r="P90" s="93">
        <f t="shared" ca="1" si="51"/>
        <v>89.820606503470955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136850</v>
      </c>
      <c r="N91" s="497">
        <f t="shared" ca="1" si="53"/>
        <v>122919.5</v>
      </c>
      <c r="O91" s="497">
        <f t="shared" ca="1" si="50"/>
        <v>70.440974212034391</v>
      </c>
      <c r="P91" s="497">
        <f t="shared" ca="1" si="51"/>
        <v>89.820606503470955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IFERROR(__xludf.DUMMYFUNCTION("IMPORTRANGE(""https://docs.google.com/spreadsheets/d/1MeEWN-I1oV_STSDYn1IFDPWt_1FKiwhDph83XaGc0o0/edit?usp=sharing"",""งบพรบ!AV71"")"),136850)</f>
        <v>136850</v>
      </c>
      <c r="N93" s="93">
        <f ca="1">IFERROR(__xludf.DUMMYFUNCTION("IMPORTRANGE(""https://docs.google.com/spreadsheets/d/1MeEWN-I1oV_STSDYn1IFDPWt_1FKiwhDph83XaGc0o0/edit?usp=sharing"",""งบพรบ!AX71"")"),122919.5)</f>
        <v>122919.5</v>
      </c>
      <c r="O93" s="93">
        <f t="shared" ca="1" si="50"/>
        <v>70.440974212034391</v>
      </c>
      <c r="P93" s="93">
        <f t="shared" ca="1" si="51"/>
        <v>89.820606503470955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7500</v>
      </c>
      <c r="N181" s="155">
        <f t="shared" ca="1" si="92"/>
        <v>4472</v>
      </c>
      <c r="O181" s="155">
        <f t="shared" ref="O181:O189" ca="1" si="93">IF(L181&gt;0,N181*100/L181,0)</f>
        <v>35.776000000000003</v>
      </c>
      <c r="P181" s="155">
        <f t="shared" ref="P181:P189" ca="1" si="94">IF(M181&gt;0,N181*100/M181,0)</f>
        <v>59.626666666666665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7500</v>
      </c>
      <c r="N183" s="93">
        <f t="shared" ca="1" si="95"/>
        <v>4472</v>
      </c>
      <c r="O183" s="93">
        <f t="shared" ca="1" si="93"/>
        <v>35.776000000000003</v>
      </c>
      <c r="P183" s="93">
        <f t="shared" ca="1" si="94"/>
        <v>59.626666666666665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7500</v>
      </c>
      <c r="N184" s="497">
        <f t="shared" ca="1" si="96"/>
        <v>4472</v>
      </c>
      <c r="O184" s="497">
        <f t="shared" ca="1" si="93"/>
        <v>35.776000000000003</v>
      </c>
      <c r="P184" s="497">
        <f t="shared" ca="1" si="94"/>
        <v>59.626666666666665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IFERROR(__xludf.DUMMYFUNCTION("IMPORTRANGE(""https://docs.google.com/spreadsheets/d/1MeEWN-I1oV_STSDYn1IFDPWt_1FKiwhDph83XaGc0o0/edit?usp=sharing"",""งบพรบ!CT71"")"),7500)</f>
        <v>7500</v>
      </c>
      <c r="N186" s="93">
        <f ca="1">IFERROR(__xludf.DUMMYFUNCTION("IMPORTRANGE(""https://docs.google.com/spreadsheets/d/1MeEWN-I1oV_STSDYn1IFDPWt_1FKiwhDph83XaGc0o0/edit?usp=sharing"",""งบพรบ!CV71"")"),4472)</f>
        <v>4472</v>
      </c>
      <c r="O186" s="93">
        <f t="shared" ca="1" si="93"/>
        <v>35.776000000000003</v>
      </c>
      <c r="P186" s="93">
        <f t="shared" ca="1" si="94"/>
        <v>59.626666666666665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113878.34</v>
      </c>
      <c r="O261" s="155">
        <f t="shared" ref="O261:O269" ca="1" si="116">IF(L261&gt;0,N261*100/L261,0)</f>
        <v>71.847533123028384</v>
      </c>
      <c r="P261" s="155">
        <f t="shared" ref="P261:P269" ca="1" si="117">IF(M261&gt;0,N261*100/M261,0)</f>
        <v>97.749648068669529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113878.34</v>
      </c>
      <c r="O263" s="93">
        <f t="shared" ca="1" si="116"/>
        <v>71.847533123028384</v>
      </c>
      <c r="P263" s="93">
        <f t="shared" ca="1" si="117"/>
        <v>97.749648068669529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113878.34</v>
      </c>
      <c r="O264" s="497">
        <f t="shared" ca="1" si="116"/>
        <v>71.847533123028384</v>
      </c>
      <c r="P264" s="497">
        <f t="shared" ca="1" si="117"/>
        <v>97.749648068669529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IFERROR(__xludf.DUMMYFUNCTION("IMPORTRANGE(""https://docs.google.com/spreadsheets/d/1MeEWN-I1oV_STSDYn1IFDPWt_1FKiwhDph83XaGc0o0/edit?usp=sharing"",""งบพรบ!DD71"")"),116500)</f>
        <v>116500</v>
      </c>
      <c r="N266" s="93">
        <f ca="1">IFERROR(__xludf.DUMMYFUNCTION("IMPORTRANGE(""https://docs.google.com/spreadsheets/d/1MeEWN-I1oV_STSDYn1IFDPWt_1FKiwhDph83XaGc0o0/edit?usp=sharing"",""งบพรบ!DF71"")"),113878.34)</f>
        <v>113878.34</v>
      </c>
      <c r="O266" s="93">
        <f t="shared" ca="1" si="116"/>
        <v>71.847533123028384</v>
      </c>
      <c r="P266" s="93">
        <f t="shared" ca="1" si="117"/>
        <v>97.749648068669529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3">I287</f>
        <v>0</v>
      </c>
      <c r="J276" s="852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42</v>
      </c>
      <c r="K327" s="445">
        <f ca="1">IF(I327&gt;0,J327*100/I327,0)</f>
        <v>84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239800.09</v>
      </c>
      <c r="O328" s="155">
        <f t="shared" ref="O328:O336" ca="1" si="149">IF(L328&gt;0,N328*100/L328,0)</f>
        <v>67.816767533936655</v>
      </c>
      <c r="P328" s="155">
        <f t="shared" ref="P328:P336" ca="1" si="150">IF(M328&gt;0,N328*100/M328,0)</f>
        <v>89.577919312663425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239800.09</v>
      </c>
      <c r="O330" s="93">
        <f t="shared" ca="1" si="149"/>
        <v>67.816767533936655</v>
      </c>
      <c r="P330" s="93">
        <f t="shared" ca="1" si="150"/>
        <v>89.577919312663425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239800.09</v>
      </c>
      <c r="O331" s="497">
        <f t="shared" ca="1" si="149"/>
        <v>67.816767533936655</v>
      </c>
      <c r="P331" s="497">
        <f t="shared" ca="1" si="150"/>
        <v>89.577919312663425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IFERROR(__xludf.DUMMYFUNCTION("IMPORTRANGE(""https://docs.google.com/spreadsheets/d/1MeEWN-I1oV_STSDYn1IFDPWt_1FKiwhDph83XaGc0o0/edit?usp=sharing"",""งบพรบ!ER71"")"),267700)</f>
        <v>267700</v>
      </c>
      <c r="N333" s="93">
        <f ca="1">IFERROR(__xludf.DUMMYFUNCTION("IMPORTRANGE(""https://docs.google.com/spreadsheets/d/1MeEWN-I1oV_STSDYn1IFDPWt_1FKiwhDph83XaGc0o0/edit?usp=sharing"",""งบพรบ!ET71"")"),239800.09)</f>
        <v>239800.09</v>
      </c>
      <c r="O333" s="93">
        <f t="shared" ca="1" si="149"/>
        <v>67.816767533936655</v>
      </c>
      <c r="P333" s="93">
        <f t="shared" ca="1" si="150"/>
        <v>89.577919312663425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IFERROR(__xludf.DUMMYFUNCTION("IMPORTRANGE(""https://docs.google.com/spreadsheets/d/1kVcqe37tkHyjCSG3S0O1AXqVkqjo8mSIZil3BcpIysc/edit?usp=sharing"",""ศูนย์!D71"")"),25)</f>
        <v>25</v>
      </c>
      <c r="K338" s="497">
        <f ca="1">IF(I338&gt;0,J338*100/I338,0)</f>
        <v>50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85030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90.250499823591667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85030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90.250499823591667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32990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74.87117308275235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IFERROR(__xludf.DUMMYFUNCTION("IMPORTRANGE(""https://docs.google.com/spreadsheets/d/1MeEWN-I1oV_STSDYn1IFDPWt_1FKiwhDph83XaGc0o0/edit?usp=sharing"",""งบพรบ!FB71"")"),32990)</f>
        <v>32990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74.87117308275235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3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83511</v>
      </c>
      <c r="O414" s="549">
        <f ca="1">IF(L414&gt;0,N414*100/L414,0)</f>
        <v>58.195818815331009</v>
      </c>
      <c r="P414" s="549">
        <f ca="1">IF(M414&gt;0,N414*100/M414,0)</f>
        <v>58.195818815331009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54560</v>
      </c>
      <c r="O419" s="155">
        <f t="shared" ref="O419:O424" ca="1" si="184">IF(L419&gt;0,N419*100/L419,0)</f>
        <v>100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54560</v>
      </c>
      <c r="O421" s="93">
        <f t="shared" ca="1" si="184"/>
        <v>100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54560</v>
      </c>
      <c r="O422" s="497">
        <f t="shared" ca="1" si="184"/>
        <v>100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54560</v>
      </c>
      <c r="O424" s="93">
        <f t="shared" ca="1" si="184"/>
        <v>100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11068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19751</v>
      </c>
      <c r="O655" s="195">
        <f t="shared" ref="O655:O660" ca="1" si="273">IF(L655&gt;0,N655*100/L655,0)</f>
        <v>159.28225806451613</v>
      </c>
      <c r="P655" s="195">
        <f t="shared" ref="P655:P660" ca="1" si="274">IF(M655&gt;0,N655*100/M655,0)</f>
        <v>159.28225806451613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19751</v>
      </c>
      <c r="O657" s="93">
        <f t="shared" ca="1" si="273"/>
        <v>159.28225806451613</v>
      </c>
      <c r="P657" s="93">
        <f t="shared" ca="1" si="274"/>
        <v>159.28225806451613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19751</v>
      </c>
      <c r="O658" s="497">
        <f t="shared" ca="1" si="273"/>
        <v>159.28225806451613</v>
      </c>
      <c r="P658" s="497">
        <f t="shared" ca="1" si="274"/>
        <v>159.28225806451613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19751</v>
      </c>
      <c r="O660" s="93">
        <f t="shared" ca="1" si="273"/>
        <v>159.28225806451613</v>
      </c>
      <c r="P660" s="93">
        <f t="shared" ca="1" si="274"/>
        <v>159.28225806451613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7">I800</f>
        <v>0</v>
      </c>
      <c r="J785" s="866">
        <f t="shared" ca="1" si="317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IFERROR(__xludf.DUMMYFUNCTION("IMPORTRANGE(""https://docs.google.com/spreadsheets/d/19vJNZY_5yjcGF2XGBMNZRCAIB0Kwfpjp8YEOfu-bneM/edit?usp=sharing"",""งานกองทุน!P71"")"),45336.31)</f>
        <v>45336.31</v>
      </c>
      <c r="K825" s="497">
        <f t="shared" ca="1" si="334"/>
        <v>64.933118743466238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IFERROR(__xludf.DUMMYFUNCTION("IMPORTRANGE(""https://docs.google.com/spreadsheets/d/19vJNZY_5yjcGF2XGBMNZRCAIB0Kwfpjp8YEOfu-bneM/edit?usp=sharing"",""งานกองทุน!O71"")"),23)</f>
        <v>23</v>
      </c>
      <c r="K826" s="497">
        <f t="shared" ca="1" si="334"/>
        <v>95.833333333333329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CD6A8-3227-44FE-93DA-514C3B5AE72D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10" width="18.710937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360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5516726</v>
      </c>
      <c r="N8" s="22">
        <f t="shared" ca="1" si="0"/>
        <v>4456759.62</v>
      </c>
      <c r="O8" s="22">
        <f t="shared" ref="O8:O16" ca="1" si="1">IF(L8&gt;0,N8*100/L8,0)</f>
        <v>70.917619101721115</v>
      </c>
      <c r="P8" s="22">
        <f t="shared" ref="P8:P16" ca="1" si="2">IF(M8&gt;0,N8*100/M8,0)</f>
        <v>80.786314564109219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5516726</v>
      </c>
      <c r="N10" s="30">
        <f t="shared" ca="1" si="3"/>
        <v>4456759.62</v>
      </c>
      <c r="O10" s="30">
        <f t="shared" ca="1" si="1"/>
        <v>70.917619101721115</v>
      </c>
      <c r="P10" s="30">
        <f t="shared" ca="1" si="2"/>
        <v>80.786314564109219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5245226</v>
      </c>
      <c r="N11" s="497">
        <f t="shared" ca="1" si="4"/>
        <v>4185259.62</v>
      </c>
      <c r="O11" s="497">
        <f t="shared" ca="1" si="1"/>
        <v>69.750630216598523</v>
      </c>
      <c r="P11" s="497">
        <f t="shared" ca="1" si="2"/>
        <v>79.791788189870175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5245226</v>
      </c>
      <c r="N13" s="93">
        <f t="shared" ca="1" si="5"/>
        <v>4185259.62</v>
      </c>
      <c r="O13" s="93">
        <f t="shared" ca="1" si="1"/>
        <v>69.750630216598523</v>
      </c>
      <c r="P13" s="93">
        <f t="shared" ca="1" si="2"/>
        <v>79.791788189870175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3763548</v>
      </c>
      <c r="N18" s="22">
        <f t="shared" ca="1" si="8"/>
        <v>3422425.17</v>
      </c>
      <c r="O18" s="22">
        <f t="shared" ref="O18:O26" ca="1" si="9">IF(L18&gt;0,N18*100/L18,0)</f>
        <v>75.656276900290692</v>
      </c>
      <c r="P18" s="22">
        <f t="shared" ref="P18:P26" ca="1" si="10">IF(M18&gt;0,N18*100/M18,0)</f>
        <v>90.936137123799142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3763548</v>
      </c>
      <c r="N20" s="30">
        <f t="shared" ca="1" si="11"/>
        <v>3422425.17</v>
      </c>
      <c r="O20" s="30">
        <f t="shared" ca="1" si="9"/>
        <v>75.656276900290692</v>
      </c>
      <c r="P20" s="30">
        <f t="shared" ca="1" si="10"/>
        <v>90.936137123799142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3492048</v>
      </c>
      <c r="N21" s="497">
        <f t="shared" ca="1" si="12"/>
        <v>3150925.17</v>
      </c>
      <c r="O21" s="497">
        <f t="shared" ca="1" si="9"/>
        <v>74.322160842542246</v>
      </c>
      <c r="P21" s="497">
        <f t="shared" ca="1" si="10"/>
        <v>90.231439258566894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3492048</v>
      </c>
      <c r="N23" s="93">
        <f t="shared" ca="1" si="13"/>
        <v>3150925.17</v>
      </c>
      <c r="O23" s="93">
        <f t="shared" ca="1" si="9"/>
        <v>74.322160842542246</v>
      </c>
      <c r="P23" s="93">
        <f t="shared" ca="1" si="10"/>
        <v>90.231439258566894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1034334.45</v>
      </c>
      <c r="O28" s="22">
        <f t="shared" ref="O28:O37" ca="1" si="17">IF(L28&gt;0,N28*100/L28,0)</f>
        <v>58.74336937063827</v>
      </c>
      <c r="P28" s="22">
        <f t="shared" ref="P28:P37" ca="1" si="18">IF(M28&gt;0,N28*100/M28,0)</f>
        <v>58.997685916661055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1034334.45</v>
      </c>
      <c r="O30" s="30">
        <f t="shared" ca="1" si="17"/>
        <v>58.74336937063827</v>
      </c>
      <c r="P30" s="30">
        <f t="shared" ca="1" si="18"/>
        <v>58.997685916661055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1034334.45</v>
      </c>
      <c r="O31" s="497">
        <f t="shared" ca="1" si="17"/>
        <v>58.74336937063827</v>
      </c>
      <c r="P31" s="497">
        <f t="shared" ca="1" si="18"/>
        <v>58.997685916661055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1034334.45</v>
      </c>
      <c r="O33" s="93">
        <f t="shared" ca="1" si="17"/>
        <v>58.74336937063827</v>
      </c>
      <c r="P33" s="93">
        <f t="shared" ca="1" si="18"/>
        <v>58.997685916661055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3763548</v>
      </c>
      <c r="N37" s="59">
        <f t="shared" ca="1" si="24"/>
        <v>3422425.17</v>
      </c>
      <c r="O37" s="59">
        <f t="shared" ca="1" si="17"/>
        <v>75.656276900290692</v>
      </c>
      <c r="P37" s="59">
        <f t="shared" ca="1" si="18"/>
        <v>90.936137123799142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806043</v>
      </c>
      <c r="N41" s="85">
        <f t="shared" ca="1" si="25"/>
        <v>733739.77</v>
      </c>
      <c r="O41" s="85">
        <f t="shared" ref="O41:O49" ca="1" si="26">IF(L41&gt;0,N41*100/L41,0)</f>
        <v>91.562958757097391</v>
      </c>
      <c r="P41" s="85">
        <f t="shared" ref="P41:P49" ca="1" si="27">IF(M41&gt;0,N41*100/M41,0)</f>
        <v>91.029854486671312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806043</v>
      </c>
      <c r="N43" s="92">
        <f t="shared" ca="1" si="28"/>
        <v>733739.77</v>
      </c>
      <c r="O43" s="92">
        <f t="shared" ca="1" si="26"/>
        <v>91.562958757097391</v>
      </c>
      <c r="P43" s="92">
        <f t="shared" ca="1" si="27"/>
        <v>91.029854486671312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806043</v>
      </c>
      <c r="N44" s="497">
        <f t="shared" ca="1" si="29"/>
        <v>733739.77</v>
      </c>
      <c r="O44" s="497">
        <f t="shared" ca="1" si="26"/>
        <v>91.562958757097391</v>
      </c>
      <c r="P44" s="497">
        <f t="shared" ca="1" si="27"/>
        <v>91.029854486671312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IFERROR(__xludf.DUMMYFUNCTION("IMPORTRANGE(""https://docs.google.com/spreadsheets/d/1MeEWN-I1oV_STSDYn1IFDPWt_1FKiwhDph83XaGc0o0/edit?usp=sharing"",""งบพรบ!R72"")"),806043)</f>
        <v>806043</v>
      </c>
      <c r="N46" s="93">
        <f ca="1">IFERROR(__xludf.DUMMYFUNCTION("IMPORTRANGE(""https://docs.google.com/spreadsheets/d/1MeEWN-I1oV_STSDYn1IFDPWt_1FKiwhDph83XaGc0o0/edit?usp=sharing"",""งบพรบ!T72"")"),733739.77)</f>
        <v>733739.77</v>
      </c>
      <c r="O46" s="93">
        <f t="shared" ca="1" si="26"/>
        <v>91.562958757097391</v>
      </c>
      <c r="P46" s="93">
        <f t="shared" ca="1" si="27"/>
        <v>91.029854486671312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777475</v>
      </c>
      <c r="N53" s="116">
        <f t="shared" ca="1" si="31"/>
        <v>713465.42</v>
      </c>
      <c r="O53" s="116">
        <f t="shared" ref="O53:O61" ca="1" si="32">IF(L53&gt;0,N53*100/L53,0)</f>
        <v>71.820557680692573</v>
      </c>
      <c r="P53" s="116">
        <f t="shared" ref="P53:P61" ca="1" si="33">IF(M53&gt;0,N53*100/M53,0)</f>
        <v>91.766991864690183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777475</v>
      </c>
      <c r="N55" s="123">
        <f t="shared" ca="1" si="34"/>
        <v>713465.42</v>
      </c>
      <c r="O55" s="123">
        <f t="shared" ca="1" si="32"/>
        <v>71.820557680692573</v>
      </c>
      <c r="P55" s="123">
        <f t="shared" ca="1" si="33"/>
        <v>91.766991864690183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649575</v>
      </c>
      <c r="N56" s="497">
        <f t="shared" ca="1" si="35"/>
        <v>585565.42000000004</v>
      </c>
      <c r="O56" s="497">
        <f t="shared" ca="1" si="32"/>
        <v>68.655811935748631</v>
      </c>
      <c r="P56" s="497">
        <f t="shared" ca="1" si="33"/>
        <v>90.145929261440187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IFERROR(__xludf.DUMMYFUNCTION("IMPORTRANGE(""https://docs.google.com/spreadsheets/d/1MeEWN-I1oV_STSDYn1IFDPWt_1FKiwhDph83XaGc0o0/edit?usp=sharing"",""งบพรบ!AB72"")"),649575)</f>
        <v>649575</v>
      </c>
      <c r="N58" s="93">
        <f ca="1">IFERROR(__xludf.DUMMYFUNCTION("IMPORTRANGE(""https://docs.google.com/spreadsheets/d/1MeEWN-I1oV_STSDYn1IFDPWt_1FKiwhDph83XaGc0o0/edit?usp=sharing"",""งบพรบ!AD72"")"),585565.42)</f>
        <v>585565.42000000004</v>
      </c>
      <c r="O58" s="93">
        <f t="shared" ca="1" si="32"/>
        <v>68.655811935748631</v>
      </c>
      <c r="P58" s="93">
        <f t="shared" ca="1" si="33"/>
        <v>90.145929261440187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829950</v>
      </c>
      <c r="N66" s="155">
        <f t="shared" ca="1" si="39"/>
        <v>751940.56</v>
      </c>
      <c r="O66" s="155">
        <f t="shared" ref="O66:O74" ca="1" si="40">IF(L66&gt;0,N66*100/L66,0)</f>
        <v>67.499152603231593</v>
      </c>
      <c r="P66" s="155">
        <f t="shared" ref="P66:P74" ca="1" si="41">IF(M66&gt;0,N66*100/M66,0)</f>
        <v>90.600706066630522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829950</v>
      </c>
      <c r="N68" s="93">
        <f t="shared" ca="1" si="42"/>
        <v>751940.56</v>
      </c>
      <c r="O68" s="93">
        <f t="shared" ca="1" si="40"/>
        <v>67.499152603231593</v>
      </c>
      <c r="P68" s="93">
        <f t="shared" ca="1" si="41"/>
        <v>90.600706066630522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829950</v>
      </c>
      <c r="N69" s="497">
        <f t="shared" ca="1" si="43"/>
        <v>751940.56</v>
      </c>
      <c r="O69" s="497">
        <f t="shared" ca="1" si="40"/>
        <v>67.499152603231593</v>
      </c>
      <c r="P69" s="497">
        <f t="shared" ca="1" si="41"/>
        <v>90.600706066630522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IFERROR(__xludf.DUMMYFUNCTION("IMPORTRANGE(""https://docs.google.com/spreadsheets/d/1MeEWN-I1oV_STSDYn1IFDPWt_1FKiwhDph83XaGc0o0/edit?usp=sharing"",""งบพรบ!AL72"")"),829950)</f>
        <v>829950</v>
      </c>
      <c r="N71" s="93">
        <f ca="1">IFERROR(__xludf.DUMMYFUNCTION("IMPORTRANGE(""https://docs.google.com/spreadsheets/d/1MeEWN-I1oV_STSDYn1IFDPWt_1FKiwhDph83XaGc0o0/edit?usp=sharing"",""งบพรบ!AN72"")"),751940.56)</f>
        <v>751940.56</v>
      </c>
      <c r="O71" s="93">
        <f t="shared" ca="1" si="40"/>
        <v>67.499152603231593</v>
      </c>
      <c r="P71" s="93">
        <f t="shared" ca="1" si="41"/>
        <v>90.600706066630522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79840</v>
      </c>
      <c r="N88" s="155">
        <f t="shared" ca="1" si="49"/>
        <v>77340</v>
      </c>
      <c r="O88" s="155">
        <f t="shared" ref="O88:O96" ca="1" si="50">IF(L88&gt;0,N88*100/L88,0)</f>
        <v>66.59204408472533</v>
      </c>
      <c r="P88" s="155">
        <f t="shared" ref="P88:P96" ca="1" si="51">IF(M88&gt;0,N88*100/M88,0)</f>
        <v>96.868737474949896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79840</v>
      </c>
      <c r="N90" s="93">
        <f t="shared" ca="1" si="52"/>
        <v>77340</v>
      </c>
      <c r="O90" s="93">
        <f t="shared" ca="1" si="50"/>
        <v>66.59204408472533</v>
      </c>
      <c r="P90" s="93">
        <f t="shared" ca="1" si="51"/>
        <v>96.868737474949896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79840</v>
      </c>
      <c r="N91" s="497">
        <f t="shared" ca="1" si="53"/>
        <v>77340</v>
      </c>
      <c r="O91" s="497">
        <f t="shared" ca="1" si="50"/>
        <v>66.59204408472533</v>
      </c>
      <c r="P91" s="497">
        <f t="shared" ca="1" si="51"/>
        <v>96.868737474949896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IFERROR(__xludf.DUMMYFUNCTION("IMPORTRANGE(""https://docs.google.com/spreadsheets/d/1MeEWN-I1oV_STSDYn1IFDPWt_1FKiwhDph83XaGc0o0/edit?usp=sharing"",""งบพรบ!AV72"")"),79840)</f>
        <v>79840</v>
      </c>
      <c r="N93" s="93">
        <f ca="1">IFERROR(__xludf.DUMMYFUNCTION("IMPORTRANGE(""https://docs.google.com/spreadsheets/d/1MeEWN-I1oV_STSDYn1IFDPWt_1FKiwhDph83XaGc0o0/edit?usp=sharing"",""งบพรบ!AX72"")"),77340)</f>
        <v>77340</v>
      </c>
      <c r="O93" s="93">
        <f t="shared" ca="1" si="50"/>
        <v>66.59204408472533</v>
      </c>
      <c r="P93" s="93">
        <f t="shared" ca="1" si="51"/>
        <v>96.868737474949896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4680</v>
      </c>
      <c r="O149" s="155">
        <f t="shared" ref="O149:O157" ca="1" si="78">IF(L149&gt;0,N149*100/L149,0)</f>
        <v>62.4</v>
      </c>
      <c r="P149" s="155">
        <f t="shared" ref="P149:P157" ca="1" si="79">IF(M149&gt;0,N149*100/M149,0)</f>
        <v>62.4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4680</v>
      </c>
      <c r="O151" s="93">
        <f t="shared" ca="1" si="78"/>
        <v>62.4</v>
      </c>
      <c r="P151" s="93">
        <f t="shared" ca="1" si="79"/>
        <v>62.4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4680</v>
      </c>
      <c r="O152" s="497">
        <f t="shared" ca="1" si="78"/>
        <v>62.4</v>
      </c>
      <c r="P152" s="497">
        <f t="shared" ca="1" si="79"/>
        <v>62.4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IFERROR(__xludf.DUMMYFUNCTION("IMPORTRANGE(""https://docs.google.com/spreadsheets/d/1MeEWN-I1oV_STSDYn1IFDPWt_1FKiwhDph83XaGc0o0/edit?usp=sharing"",""งบพรบ!CB72"")"),4680)</f>
        <v>4680</v>
      </c>
      <c r="O154" s="93">
        <f t="shared" ca="1" si="78"/>
        <v>62.4</v>
      </c>
      <c r="P154" s="93">
        <f t="shared" ca="1" si="79"/>
        <v>62.4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20500</v>
      </c>
      <c r="N181" s="155">
        <f t="shared" ca="1" si="92"/>
        <v>17550</v>
      </c>
      <c r="O181" s="155">
        <f t="shared" ref="O181:O189" ca="1" si="93">IF(L181&gt;0,N181*100/L181,0)</f>
        <v>65</v>
      </c>
      <c r="P181" s="155">
        <f t="shared" ref="P181:P189" ca="1" si="94">IF(M181&gt;0,N181*100/M181,0)</f>
        <v>85.609756097560975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20500</v>
      </c>
      <c r="N183" s="93">
        <f t="shared" ca="1" si="95"/>
        <v>17550</v>
      </c>
      <c r="O183" s="93">
        <f t="shared" ca="1" si="93"/>
        <v>65</v>
      </c>
      <c r="P183" s="93">
        <f t="shared" ca="1" si="94"/>
        <v>85.609756097560975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20500</v>
      </c>
      <c r="N184" s="497">
        <f t="shared" ca="1" si="96"/>
        <v>17550</v>
      </c>
      <c r="O184" s="497">
        <f t="shared" ca="1" si="93"/>
        <v>65</v>
      </c>
      <c r="P184" s="497">
        <f t="shared" ca="1" si="94"/>
        <v>85.609756097560975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IFERROR(__xludf.DUMMYFUNCTION("IMPORTRANGE(""https://docs.google.com/spreadsheets/d/1MeEWN-I1oV_STSDYn1IFDPWt_1FKiwhDph83XaGc0o0/edit?usp=sharing"",""งบพรบ!CT72"")"),20500)</f>
        <v>20500</v>
      </c>
      <c r="N186" s="93">
        <f ca="1">IFERROR(__xludf.DUMMYFUNCTION("IMPORTRANGE(""https://docs.google.com/spreadsheets/d/1MeEWN-I1oV_STSDYn1IFDPWt_1FKiwhDph83XaGc0o0/edit?usp=sharing"",""งบพรบ!CV72"")"),17550)</f>
        <v>17550</v>
      </c>
      <c r="O186" s="93">
        <f t="shared" ca="1" si="93"/>
        <v>65</v>
      </c>
      <c r="P186" s="93">
        <f t="shared" ca="1" si="94"/>
        <v>85.609756097560975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3050</v>
      </c>
      <c r="O191" s="155">
        <f ca="1">IF(L191&gt;0,N191*100/L191,0)</f>
        <v>50.833333333333336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90+41</f>
        <v>131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IFERROR(__xludf.DUMMYFUNCTION("IMPORTRANGE(""https://docs.google.com/spreadsheets/d/1MeEWN-I1oV_STSDYn1IFDPWt_1FKiwhDph83XaGc0o0/edit?usp=sharing"",""งบพรบ!DD72"")"),23900)</f>
        <v>23900</v>
      </c>
      <c r="N266" s="93">
        <f ca="1">IFERROR(__xludf.DUMMYFUNCTION("IMPORTRANGE(""https://docs.google.com/spreadsheets/d/1MeEWN-I1oV_STSDYn1IFDPWt_1FKiwhDph83XaGc0o0/edit?usp=sharing"",""งบพรบ!DF72"")"),23900)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100</v>
      </c>
      <c r="J276" s="85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18590</v>
      </c>
      <c r="O277" s="155">
        <f t="shared" ref="O277:O285" ca="1" si="126">IF(L277&gt;0,N277*100/L277,0)</f>
        <v>45.33040721775177</v>
      </c>
      <c r="P277" s="155">
        <f t="shared" ref="P277:P285" ca="1" si="127">IF(M277&gt;0,N277*100/M277,0)</f>
        <v>84.692482915717534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18590</v>
      </c>
      <c r="O279" s="93">
        <f t="shared" ca="1" si="126"/>
        <v>45.33040721775177</v>
      </c>
      <c r="P279" s="93">
        <f t="shared" ca="1" si="127"/>
        <v>84.692482915717534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18590</v>
      </c>
      <c r="O280" s="497">
        <f t="shared" ca="1" si="126"/>
        <v>45.33040721775177</v>
      </c>
      <c r="P280" s="497">
        <f t="shared" ca="1" si="127"/>
        <v>84.692482915717534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IFERROR(__xludf.DUMMYFUNCTION("IMPORTRANGE(""https://docs.google.com/spreadsheets/d/1MeEWN-I1oV_STSDYn1IFDPWt_1FKiwhDph83XaGc0o0/edit?usp=sharing"",""งบพรบ!DN72"")"),21950)</f>
        <v>21950</v>
      </c>
      <c r="N282" s="93">
        <f ca="1">IFERROR(__xludf.DUMMYFUNCTION("IMPORTRANGE(""https://docs.google.com/spreadsheets/d/1MeEWN-I1oV_STSDYn1IFDPWt_1FKiwhDph83XaGc0o0/edit?usp=sharing"",""งบพรบ!DP72"")"),18590)</f>
        <v>18590</v>
      </c>
      <c r="O282" s="93">
        <f t="shared" ca="1" si="126"/>
        <v>45.33040721775177</v>
      </c>
      <c r="P282" s="93">
        <f t="shared" ca="1" si="127"/>
        <v>84.692482915717534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50300</v>
      </c>
      <c r="N298" s="155">
        <f t="shared" ca="1" si="135"/>
        <v>47258</v>
      </c>
      <c r="O298" s="155">
        <f t="shared" ref="O298:O306" ca="1" si="136">IF(L298&gt;0,N298*100/L298,0)</f>
        <v>74.072100313479623</v>
      </c>
      <c r="P298" s="155">
        <f t="shared" ref="P298:P306" ca="1" si="137">IF(M298&gt;0,N298*100/M298,0)</f>
        <v>93.952286282306162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50300</v>
      </c>
      <c r="N300" s="93">
        <f t="shared" ca="1" si="138"/>
        <v>47258</v>
      </c>
      <c r="O300" s="93">
        <f t="shared" ca="1" si="136"/>
        <v>74.072100313479623</v>
      </c>
      <c r="P300" s="93">
        <f t="shared" ca="1" si="137"/>
        <v>93.952286282306162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50300</v>
      </c>
      <c r="N301" s="497">
        <f t="shared" ca="1" si="139"/>
        <v>47258</v>
      </c>
      <c r="O301" s="497">
        <f t="shared" ca="1" si="136"/>
        <v>74.072100313479623</v>
      </c>
      <c r="P301" s="497">
        <f t="shared" ca="1" si="137"/>
        <v>93.952286282306162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IFERROR(__xludf.DUMMYFUNCTION("IMPORTRANGE(""https://docs.google.com/spreadsheets/d/1MeEWN-I1oV_STSDYn1IFDPWt_1FKiwhDph83XaGc0o0/edit?usp=sharing"",""งบพรบ!DX72"")"),50300)</f>
        <v>50300</v>
      </c>
      <c r="N303" s="93">
        <f ca="1">IFERROR(__xludf.DUMMYFUNCTION("IMPORTRANGE(""https://docs.google.com/spreadsheets/d/1MeEWN-I1oV_STSDYn1IFDPWt_1FKiwhDph83XaGc0o0/edit?usp=sharing"",""งบพรบ!DZ72"")"),47258)</f>
        <v>47258</v>
      </c>
      <c r="O303" s="93">
        <f t="shared" ca="1" si="136"/>
        <v>74.072100313479623</v>
      </c>
      <c r="P303" s="93">
        <f t="shared" ca="1" si="137"/>
        <v>93.952286282306162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2828</v>
      </c>
      <c r="K327" s="445">
        <f ca="1">IF(I327&gt;0,J327*100/I327,0)</f>
        <v>122.95652173913044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119723.47</v>
      </c>
      <c r="O328" s="155">
        <f t="shared" ref="O328:O336" ca="1" si="150">IF(L328&gt;0,N328*100/L328,0)</f>
        <v>72.122572289156622</v>
      </c>
      <c r="P328" s="155">
        <f t="shared" ref="P328:P336" ca="1" si="151">IF(M328&gt;0,N328*100/M328,0)</f>
        <v>94.270448818897634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119723.47</v>
      </c>
      <c r="O330" s="93">
        <f t="shared" ca="1" si="150"/>
        <v>72.122572289156622</v>
      </c>
      <c r="P330" s="93">
        <f t="shared" ca="1" si="151"/>
        <v>94.270448818897634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119723.47</v>
      </c>
      <c r="O331" s="497">
        <f t="shared" ca="1" si="150"/>
        <v>72.122572289156622</v>
      </c>
      <c r="P331" s="497">
        <f t="shared" ca="1" si="151"/>
        <v>94.270448818897634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IFERROR(__xludf.DUMMYFUNCTION("IMPORTRANGE(""https://docs.google.com/spreadsheets/d/1MeEWN-I1oV_STSDYn1IFDPWt_1FKiwhDph83XaGc0o0/edit?usp=sharing"",""งบพรบ!ER72"")"),127000)</f>
        <v>127000</v>
      </c>
      <c r="N333" s="93">
        <f ca="1">IFERROR(__xludf.DUMMYFUNCTION("IMPORTRANGE(""https://docs.google.com/spreadsheets/d/1MeEWN-I1oV_STSDYn1IFDPWt_1FKiwhDph83XaGc0o0/edit?usp=sharing"",""งบพรบ!ET72"")"),119723.47)</f>
        <v>119723.47</v>
      </c>
      <c r="O333" s="93">
        <f t="shared" ca="1" si="150"/>
        <v>72.122572289156622</v>
      </c>
      <c r="P333" s="93">
        <f t="shared" ca="1" si="151"/>
        <v>94.270448818897634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IFERROR(__xludf.DUMMYFUNCTION("IMPORTRANGE(""https://docs.google.com/spreadsheets/d/1kVcqe37tkHyjCSG3S0O1AXqVkqjo8mSIZil3BcpIysc/edit?usp=sharing"",""ศูนย์!D72"")"),2633)</f>
        <v>2633</v>
      </c>
      <c r="K338" s="497">
        <f ca="1">IF(I338&gt;0,J338*100/I338,0)</f>
        <v>114.47826086956522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986040</v>
      </c>
      <c r="N345" s="155">
        <f t="shared" ca="1" si="155"/>
        <v>881187.95</v>
      </c>
      <c r="O345" s="155">
        <f t="shared" ref="O345:O353" ca="1" si="156">IF(L345&gt;0,N345*100/L345,0)</f>
        <v>77.061272945106651</v>
      </c>
      <c r="P345" s="155">
        <f t="shared" ref="P345:P353" ca="1" si="157">IF(M345&gt;0,N345*100/M345,0)</f>
        <v>89.366349235325146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986040</v>
      </c>
      <c r="N347" s="93">
        <f t="shared" ca="1" si="158"/>
        <v>881187.95</v>
      </c>
      <c r="O347" s="93">
        <f t="shared" ca="1" si="156"/>
        <v>77.061272945106651</v>
      </c>
      <c r="P347" s="93">
        <f t="shared" ca="1" si="157"/>
        <v>89.366349235325146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842440</v>
      </c>
      <c r="N348" s="497">
        <f t="shared" ca="1" si="159"/>
        <v>737587.95</v>
      </c>
      <c r="O348" s="497">
        <f t="shared" ca="1" si="156"/>
        <v>73.766909360029601</v>
      </c>
      <c r="P348" s="497">
        <f t="shared" ca="1" si="157"/>
        <v>87.55376644033997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IFERROR(__xludf.DUMMYFUNCTION("IMPORTRANGE(""https://docs.google.com/spreadsheets/d/1MeEWN-I1oV_STSDYn1IFDPWt_1FKiwhDph83XaGc0o0/edit?usp=sharing"",""งบพรบ!FB72"")"),842440)</f>
        <v>842440</v>
      </c>
      <c r="N350" s="93">
        <f ca="1">IFERROR(__xludf.DUMMYFUNCTION("IMPORTRANGE(""https://docs.google.com/spreadsheets/d/1MeEWN-I1oV_STSDYn1IFDPWt_1FKiwhDph83XaGc0o0/edit?usp=sharing"",""งบพรบ!FD72"")"),737587.95)</f>
        <v>737587.95</v>
      </c>
      <c r="O350" s="93">
        <f t="shared" ca="1" si="156"/>
        <v>73.766909360029601</v>
      </c>
      <c r="P350" s="93">
        <f t="shared" ca="1" si="157"/>
        <v>87.55376644033997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155</v>
      </c>
      <c r="K355" s="465">
        <f ca="1">IF(I355&gt;0,J355*100/I355,0)</f>
        <v>70.454545454545453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IFERROR(__xludf.DUMMYFUNCTION("IMPORTRANGE(""https://docs.google.com/spreadsheets/d/1XWAQStnk-4SwqDmLtmXYiTMKHgktTP8We1SCoS47DrQ/edit?usp=sharing"",""จัดที่ดิน!W72"")"),374)</f>
        <v>374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IFERROR(__xludf.DUMMYFUNCTION("IMPORTRANGE(""https://docs.google.com/spreadsheets/d/1XWAQStnk-4SwqDmLtmXYiTMKHgktTP8We1SCoS47DrQ/edit?usp=sharing"",""จัดที่ดิน!X72"")"),2387.47)</f>
        <v>2387.4699999999998</v>
      </c>
      <c r="K359" s="497">
        <f t="shared" ca="1" si="161"/>
        <v>113.6890476190476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IFERROR(__xludf.DUMMYFUNCTION("IMPORTRANGE(""https://docs.google.com/spreadsheets/d/1XWAQStnk-4SwqDmLtmXYiTMKHgktTP8We1SCoS47DrQ/edit?usp=sharing"",""จัดที่ดิน!Y72"")"),155)</f>
        <v>155</v>
      </c>
      <c r="K360" s="497">
        <f t="shared" ca="1" si="161"/>
        <v>70.454545454545453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IFERROR(__xludf.DUMMYFUNCTION("IMPORTRANGE(""https://docs.google.com/spreadsheets/d/1XWAQStnk-4SwqDmLtmXYiTMKHgktTP8We1SCoS47DrQ/edit?usp=sharing"",""จัดที่ดิน!Z72"")"),1071.58)</f>
        <v>1071.58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IFERROR(__xludf.DUMMYFUNCTION("IMPORTRANGE(""https://docs.google.com/spreadsheets/d/1XWAQStnk-4SwqDmLtmXYiTMKHgktTP8We1SCoS47DrQ/edit?usp=sharing"",""จัดที่ดิน!AA72"")"),155)</f>
        <v>155</v>
      </c>
      <c r="K362" s="497">
        <f t="shared" ca="1" si="161"/>
        <v>70.454545454545453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IFERROR(__xludf.DUMMYFUNCTION("IMPORTRANGE(""https://docs.google.com/spreadsheets/d/1XWAQStnk-4SwqDmLtmXYiTMKHgktTP8We1SCoS47DrQ/edit?usp=sharing"",""จัดที่ดิน!AB72"")"),1071.58)</f>
        <v>1071.58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309</v>
      </c>
      <c r="K364" s="479">
        <f t="shared" ca="1" si="161"/>
        <v>85.833333333333329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54</v>
      </c>
      <c r="K365" s="491">
        <f t="shared" ca="1" si="161"/>
        <v>135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IFERROR(__xludf.DUMMYFUNCTION("IMPORTRANGE(""https://docs.google.com/spreadsheets/d/1XWAQStnk-4SwqDmLtmXYiTMKHgktTP8We1SCoS47DrQ/edit?usp=sharing"",""จัดที่ดิน!E72"")"),87)</f>
        <v>87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IFERROR(__xludf.DUMMYFUNCTION("IMPORTRANGE(""https://docs.google.com/spreadsheets/d/1XWAQStnk-4SwqDmLtmXYiTMKHgktTP8We1SCoS47DrQ/edit?usp=sharing"",""จัดที่ดิน!F72"")"),454.66)</f>
        <v>454.66</v>
      </c>
      <c r="K369" s="497">
        <f t="shared" ca="1" si="163"/>
        <v>151.55333333333334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IFERROR(__xludf.DUMMYFUNCTION("IMPORTRANGE(""https://docs.google.com/spreadsheets/d/1XWAQStnk-4SwqDmLtmXYiTMKHgktTP8We1SCoS47DrQ/edit?usp=sharing"",""จัดที่ดิน!G72"")"),54)</f>
        <v>54</v>
      </c>
      <c r="K370" s="497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IFERROR(__xludf.DUMMYFUNCTION("IMPORTRANGE(""https://docs.google.com/spreadsheets/d/1XWAQStnk-4SwqDmLtmXYiTMKHgktTP8We1SCoS47DrQ/edit?usp=sharing"",""จัดที่ดิน!H72"")"),313.32)</f>
        <v>313.32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IFERROR(__xludf.DUMMYFUNCTION("IMPORTRANGE(""https://docs.google.com/spreadsheets/d/1XWAQStnk-4SwqDmLtmXYiTMKHgktTP8We1SCoS47DrQ/edit?usp=sharing"",""จัดที่ดิน!I72"")"),54)</f>
        <v>54</v>
      </c>
      <c r="K372" s="497">
        <f t="shared" ca="1" si="163"/>
        <v>135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IFERROR(__xludf.DUMMYFUNCTION("IMPORTRANGE(""https://docs.google.com/spreadsheets/d/1XWAQStnk-4SwqDmLtmXYiTMKHgktTP8We1SCoS47DrQ/edit?usp=sharing"",""จัดที่ดิน!J72"")"),313.32)</f>
        <v>313.32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255</v>
      </c>
      <c r="K374" s="491">
        <f t="shared" ca="1" si="163"/>
        <v>79.6875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IFERROR(__xludf.DUMMYFUNCTION("IMPORTRANGE(""https://docs.google.com/spreadsheets/d/1XWAQStnk-4SwqDmLtmXYiTMKHgktTP8We1SCoS47DrQ/edit?usp=sharing"",""จัดที่ดิน!AH72"")"),287)</f>
        <v>287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IFERROR(__xludf.DUMMYFUNCTION("IMPORTRANGE(""https://docs.google.com/spreadsheets/d/1XWAQStnk-4SwqDmLtmXYiTMKHgktTP8We1SCoS47DrQ/edit?usp=sharing"",""จัดที่ดิน!AI72"")"),1932.81)</f>
        <v>1932.81</v>
      </c>
      <c r="K378" s="497">
        <f t="shared" ca="1" si="164"/>
        <v>107.37833333333333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IFERROR(__xludf.DUMMYFUNCTION("IMPORTRANGE(""https://docs.google.com/spreadsheets/d/1XWAQStnk-4SwqDmLtmXYiTMKHgktTP8We1SCoS47DrQ/edit?usp=sharing"",""จัดที่ดิน!AJ72"")"),255)</f>
        <v>255</v>
      </c>
      <c r="K379" s="497">
        <f t="shared" ca="1" si="164"/>
        <v>79.6875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IFERROR(__xludf.DUMMYFUNCTION("IMPORTRANGE(""https://docs.google.com/spreadsheets/d/1XWAQStnk-4SwqDmLtmXYiTMKHgktTP8We1SCoS47DrQ/edit?usp=sharing"",""จัดที่ดิน!AK72"")"),2639.43)</f>
        <v>2639.43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IFERROR(__xludf.DUMMYFUNCTION("IMPORTRANGE(""https://docs.google.com/spreadsheets/d/1XWAQStnk-4SwqDmLtmXYiTMKHgktTP8We1SCoS47DrQ/edit?usp=sharing"",""จัดที่ดิน!AL72"")"),255)</f>
        <v>255</v>
      </c>
      <c r="K381" s="497">
        <f t="shared" ca="1" si="164"/>
        <v>79.6875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IFERROR(__xludf.DUMMYFUNCTION("IMPORTRANGE(""https://docs.google.com/spreadsheets/d/1XWAQStnk-4SwqDmLtmXYiTMKHgktTP8We1SCoS47DrQ/edit?usp=sharing"",""จัดที่ดิน!AM72"")"),2639.43)</f>
        <v>2639.43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IFERROR(__xludf.DUMMYFUNCTION("IMPORTRANGE(""https://docs.google.com/spreadsheets/d/1XWAQStnk-4SwqDmLtmXYiTMKHgktTP8We1SCoS47DrQ/edit?usp=sharing"",""จัดที่ดิน!AP72"")"),16)</f>
        <v>16</v>
      </c>
      <c r="K385" s="502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1034334.45</v>
      </c>
      <c r="O414" s="549">
        <f ca="1">IF(L414&gt;0,N414*100/L414,0)</f>
        <v>58.74336937063827</v>
      </c>
      <c r="P414" s="549">
        <f ca="1">IF(M414&gt;0,N414*100/M414,0)</f>
        <v>58.997685916661055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186810</v>
      </c>
      <c r="O419" s="155">
        <f t="shared" ref="O419:O424" ca="1" si="185">IF(L419&gt;0,N419*100/L419,0)</f>
        <v>90.9051094890511</v>
      </c>
      <c r="P419" s="155">
        <f t="shared" ref="P419:P424" ca="1" si="186">IF(M419&gt;0,N419*100/M419,0)</f>
        <v>94.391390025769283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186810</v>
      </c>
      <c r="O421" s="93">
        <f t="shared" ca="1" si="185"/>
        <v>90.9051094890511</v>
      </c>
      <c r="P421" s="93">
        <f t="shared" ca="1" si="186"/>
        <v>94.391390025769283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186810</v>
      </c>
      <c r="O422" s="497">
        <f t="shared" ca="1" si="185"/>
        <v>90.9051094890511</v>
      </c>
      <c r="P422" s="497">
        <f t="shared" ca="1" si="186"/>
        <v>94.391390025769283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186810</v>
      </c>
      <c r="O424" s="93">
        <f t="shared" ca="1" si="185"/>
        <v>90.9051094890511</v>
      </c>
      <c r="P424" s="93">
        <f t="shared" ca="1" si="186"/>
        <v>94.391390025769283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3080+6500+9580</f>
        <v>19160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232510</v>
      </c>
      <c r="O444" s="195">
        <f t="shared" ref="O444:O449" ca="1" si="198">IF(L444&gt;0,N444*100/L444,0)</f>
        <v>75.202147616275312</v>
      </c>
      <c r="P444" s="195">
        <f t="shared" ref="P444:P449" ca="1" si="199">IF(M444&gt;0,N444*100/M444,0)</f>
        <v>75.202147616275312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232510</v>
      </c>
      <c r="O446" s="93">
        <f t="shared" ca="1" si="198"/>
        <v>75.202147616275312</v>
      </c>
      <c r="P446" s="93">
        <f t="shared" ca="1" si="199"/>
        <v>75.202147616275312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232510</v>
      </c>
      <c r="O447" s="497">
        <f t="shared" ca="1" si="198"/>
        <v>75.202147616275312</v>
      </c>
      <c r="P447" s="497">
        <f t="shared" ca="1" si="199"/>
        <v>75.202147616275312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232510</v>
      </c>
      <c r="O449" s="93">
        <f t="shared" ca="1" si="198"/>
        <v>75.202147616275312</v>
      </c>
      <c r="P449" s="93">
        <f t="shared" ca="1" si="199"/>
        <v>75.202147616275312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8570+800+2420+9840+6980+1000</f>
        <v>29610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69949</v>
      </c>
      <c r="O467" s="195">
        <f t="shared" ref="O467:O472" ca="1" si="207">IF(L467&gt;0,N467*100/L467,0)</f>
        <v>21.141378757975357</v>
      </c>
      <c r="P467" s="195">
        <f t="shared" ref="P467:P472" ca="1" si="208">IF(M467&gt;0,N467*100/M467,0)</f>
        <v>21.141378757975357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69949</v>
      </c>
      <c r="O469" s="93">
        <f t="shared" ca="1" si="207"/>
        <v>21.141378757975357</v>
      </c>
      <c r="P469" s="93">
        <f t="shared" ca="1" si="208"/>
        <v>21.141378757975357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69949</v>
      </c>
      <c r="O470" s="497">
        <f t="shared" ca="1" si="207"/>
        <v>21.141378757975357</v>
      </c>
      <c r="P470" s="497">
        <f t="shared" ca="1" si="208"/>
        <v>21.141378757975357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69949</v>
      </c>
      <c r="O472" s="93">
        <f t="shared" ca="1" si="207"/>
        <v>21.141378757975357</v>
      </c>
      <c r="P472" s="93">
        <f t="shared" ca="1" si="208"/>
        <v>21.141378757975357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5296+550+710+3300+3490+1000</f>
        <v>14346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257113.45</v>
      </c>
      <c r="O544" s="155">
        <f t="shared" ref="O544:O549" ca="1" si="237">IF(L544&gt;0,N544*100/L544,0)</f>
        <v>51.761208302297021</v>
      </c>
      <c r="P544" s="155">
        <f t="shared" ref="P544:P549" ca="1" si="238">IF(M544&gt;0,N544*100/M544,0)</f>
        <v>51.761208302297021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257113.45</v>
      </c>
      <c r="O546" s="93">
        <f t="shared" ca="1" si="237"/>
        <v>51.761208302297021</v>
      </c>
      <c r="P546" s="93">
        <f t="shared" ca="1" si="238"/>
        <v>51.761208302297021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257113.45</v>
      </c>
      <c r="O547" s="497">
        <f t="shared" ca="1" si="237"/>
        <v>51.761208302297021</v>
      </c>
      <c r="P547" s="497">
        <f t="shared" ca="1" si="238"/>
        <v>51.761208302297021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257113.45</v>
      </c>
      <c r="O549" s="93">
        <f t="shared" ca="1" si="237"/>
        <v>51.761208302297021</v>
      </c>
      <c r="P549" s="93">
        <f t="shared" ca="1" si="238"/>
        <v>51.761208302297021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76607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22540+38500+3570+13580+8320.45+32736+47600+13660</f>
        <v>180506.45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907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907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907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907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907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907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2726</v>
      </c>
      <c r="K592" s="672">
        <f t="shared" ref="K592:K594" ca="1" si="254">IF(I592&gt;0,J592*100/I592,0)</f>
        <v>65.565253782749565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2726</v>
      </c>
      <c r="K593" s="411">
        <f t="shared" ca="1" si="254"/>
        <v>65.565253782749565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302</v>
      </c>
      <c r="K594" s="411">
        <f t="shared" ca="1" si="254"/>
        <v>61.758691206543965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1313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164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1413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286552</v>
      </c>
      <c r="O629" s="195">
        <f t="shared" ref="O629:O634" ca="1" si="264">IF(L629&gt;0,N629*100/L629,0)</f>
        <v>75.108973434858399</v>
      </c>
      <c r="P629" s="195">
        <f t="shared" ref="P629:P634" ca="1" si="265">IF(M629&gt;0,N629*100/M629,0)</f>
        <v>75.108973434858399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286552</v>
      </c>
      <c r="O631" s="93">
        <f t="shared" ca="1" si="264"/>
        <v>75.108973434858399</v>
      </c>
      <c r="P631" s="93">
        <f t="shared" ca="1" si="265"/>
        <v>75.108973434858399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286552</v>
      </c>
      <c r="O632" s="497">
        <f t="shared" ca="1" si="264"/>
        <v>75.108973434858399</v>
      </c>
      <c r="P632" s="497">
        <f t="shared" ca="1" si="265"/>
        <v>75.108973434858399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286552</v>
      </c>
      <c r="O634" s="93">
        <f t="shared" ca="1" si="264"/>
        <v>75.108973434858399</v>
      </c>
      <c r="P634" s="93">
        <f t="shared" ca="1" si="265"/>
        <v>75.108973434858399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78000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26250+2100+58950+800+600+30272+66800+20480+2300</f>
        <v>208552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IFERROR(__xludf.DUMMYFUNCTION("IMPORTRANGE(""https://docs.google.com/spreadsheets/d/1XWAQStnk-4SwqDmLtmXYiTMKHgktTP8We1SCoS47DrQ/edit?usp=sharing"",""จัดที่ดิน!AS72"")"),124)</f>
        <v>124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IFERROR(__xludf.DUMMYFUNCTION("IMPORTRANGE(""https://docs.google.com/spreadsheets/d/1XWAQStnk-4SwqDmLtmXYiTMKHgktTP8We1SCoS47DrQ/edit?usp=sharing"",""จัดที่ดิน!AT72"")"),76.43)</f>
        <v>76.430000000000007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IFERROR(__xludf.DUMMYFUNCTION("IMPORTRANGE(""https://docs.google.com/spreadsheets/d/1XWAQStnk-4SwqDmLtmXYiTMKHgktTP8We1SCoS47DrQ/edit?usp=sharing"",""จัดที่ดิน!AU72"")"),139)</f>
        <v>139</v>
      </c>
      <c r="K647" s="163">
        <f t="shared" ca="1" si="271"/>
        <v>139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IFERROR(__xludf.DUMMYFUNCTION("IMPORTRANGE(""https://docs.google.com/spreadsheets/d/1XWAQStnk-4SwqDmLtmXYiTMKHgktTP8We1SCoS47DrQ/edit?usp=sharing"",""จัดที่ดิน!AV72"")"),87.86)</f>
        <v>87.86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IFERROR(__xludf.DUMMYFUNCTION("IMPORTRANGE(""https://docs.google.com/spreadsheets/d/1XWAQStnk-4SwqDmLtmXYiTMKHgktTP8We1SCoS47DrQ/edit?usp=sharing"",""จัดที่ดิน!AW72"")"),54)</f>
        <v>54</v>
      </c>
      <c r="K649" s="163">
        <f t="shared" ca="1" si="271"/>
        <v>54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IFERROR(__xludf.DUMMYFUNCTION("IMPORTRANGE(""https://docs.google.com/spreadsheets/d/1XWAQStnk-4SwqDmLtmXYiTMKHgktTP8We1SCoS47DrQ/edit?usp=sharing"",""จัดที่ดิน!AX72"")"),35.54)</f>
        <v>35.54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1400</v>
      </c>
      <c r="O655" s="195">
        <f t="shared" ref="O655:O660" ca="1" si="274">IF(L655&gt;0,N655*100/L655,0)</f>
        <v>11.290322580645162</v>
      </c>
      <c r="P655" s="195">
        <f t="shared" ref="P655:P660" ca="1" si="275">IF(M655&gt;0,N655*100/M655,0)</f>
        <v>11.290322580645162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1400</v>
      </c>
      <c r="O657" s="93">
        <f t="shared" ca="1" si="274"/>
        <v>11.290322580645162</v>
      </c>
      <c r="P657" s="93">
        <f t="shared" ca="1" si="275"/>
        <v>11.290322580645162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1400</v>
      </c>
      <c r="O658" s="497">
        <f t="shared" ca="1" si="274"/>
        <v>11.290322580645162</v>
      </c>
      <c r="P658" s="497">
        <f t="shared" ca="1" si="275"/>
        <v>11.290322580645162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1400</v>
      </c>
      <c r="O660" s="93">
        <f t="shared" ca="1" si="274"/>
        <v>11.290322580645162</v>
      </c>
      <c r="P660" s="93">
        <f t="shared" ca="1" si="275"/>
        <v>11.290322580645162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1</v>
      </c>
      <c r="K721" s="195">
        <f t="shared" ca="1" si="291"/>
        <v>3.4482758620689653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11</v>
      </c>
      <c r="K722" s="195">
        <f t="shared" ca="1" si="291"/>
        <v>3.6666666666666665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IFERROR(__xludf.DUMMYFUNCTION("IMPORTRANGE(""https://docs.google.com/spreadsheets/d/1XWAQStnk-4SwqDmLtmXYiTMKHgktTP8We1SCoS47DrQ/edit?usp=sharing"",""จัดที่ดิน!BO72"")"),11)</f>
        <v>11</v>
      </c>
      <c r="K725" s="497">
        <f t="shared" ref="K725:K726" ca="1" si="292">IF(I725&gt;0,J725*100/I725,0)</f>
        <v>5.5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IFERROR(__xludf.DUMMYFUNCTION("IMPORTRANGE(""https://docs.google.com/spreadsheets/d/19vJNZY_5yjcGF2XGBMNZRCAIB0Kwfpjp8YEOfu-bneM/edit?usp=sharing"",""งานกองทุน!F72"")"),17758158.22)</f>
        <v>17758158.219999999</v>
      </c>
      <c r="K821" s="497">
        <f t="shared" ref="K821:K828" ca="1" si="335">IF(I821&gt;0,J821*100/I821,0)</f>
        <v>75.889814765629779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IFERROR(__xludf.DUMMYFUNCTION("IMPORTRANGE(""https://docs.google.com/spreadsheets/d/19vJNZY_5yjcGF2XGBMNZRCAIB0Kwfpjp8YEOfu-bneM/edit?usp=sharing"",""งานกองทุน!E72"")"),459)</f>
        <v>459</v>
      </c>
      <c r="K822" s="497">
        <f t="shared" ca="1" si="335"/>
        <v>79.6875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IFERROR(__xludf.DUMMYFUNCTION("IMPORTRANGE(""https://docs.google.com/spreadsheets/d/19vJNZY_5yjcGF2XGBMNZRCAIB0Kwfpjp8YEOfu-bneM/edit?usp=sharing"",""งานกองทุน!K72"")"),506268.89)</f>
        <v>506268.89</v>
      </c>
      <c r="K823" s="497">
        <f t="shared" ca="1" si="335"/>
        <v>16.882927199395759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IFERROR(__xludf.DUMMYFUNCTION("IMPORTRANGE(""https://docs.google.com/spreadsheets/d/19vJNZY_5yjcGF2XGBMNZRCAIB0Kwfpjp8YEOfu-bneM/edit?usp=sharing"",""งานกองทุน!J72"")"),42)</f>
        <v>42</v>
      </c>
      <c r="K824" s="497">
        <f t="shared" ca="1" si="335"/>
        <v>71.186440677966104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IFERROR(__xludf.DUMMYFUNCTION("IMPORTRANGE(""https://docs.google.com/spreadsheets/d/19vJNZY_5yjcGF2XGBMNZRCAIB0Kwfpjp8YEOfu-bneM/edit?usp=sharing"",""งานกองทุน!P72"")"),681226.05)</f>
        <v>681226.05</v>
      </c>
      <c r="K825" s="497">
        <f t="shared" ca="1" si="335"/>
        <v>33.301213458711416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IFERROR(__xludf.DUMMYFUNCTION("IMPORTRANGE(""https://docs.google.com/spreadsheets/d/19vJNZY_5yjcGF2XGBMNZRCAIB0Kwfpjp8YEOfu-bneM/edit?usp=sharing"",""งานกองทุน!O72"")"),233)</f>
        <v>233</v>
      </c>
      <c r="K826" s="497">
        <f t="shared" ca="1" si="335"/>
        <v>46.693386773547097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IFERROR(__xludf.DUMMYFUNCTION("IMPORTRANGE(""https://docs.google.com/spreadsheets/d/19vJNZY_5yjcGF2XGBMNZRCAIB0Kwfpjp8YEOfu-bneM/edit?usp=sharing"",""งานกองทุน!U72"")"),14895000)</f>
        <v>14895000</v>
      </c>
      <c r="K827" s="497">
        <f t="shared" ca="1" si="335"/>
        <v>74.474999999999994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IFERROR(__xludf.DUMMYFUNCTION("IMPORTRANGE(""https://docs.google.com/spreadsheets/d/19vJNZY_5yjcGF2XGBMNZRCAIB0Kwfpjp8YEOfu-bneM/edit?usp=sharing"",""งานกองทุน!T72"")"),357)</f>
        <v>357</v>
      </c>
      <c r="K828" s="502">
        <f t="shared" ca="1" si="335"/>
        <v>65.145985401459853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E4789-4583-473C-BBB9-D83DB855407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39" customWidth="1"/>
    <col min="4" max="6" width="5.85546875" style="839" customWidth="1"/>
    <col min="7" max="7" width="56.42578125" style="839" customWidth="1"/>
    <col min="8" max="8" width="9.42578125" style="839" customWidth="1"/>
    <col min="9" max="10" width="14.42578125" style="839" bestFit="1" customWidth="1"/>
    <col min="11" max="11" width="12.5703125" style="839" customWidth="1"/>
    <col min="12" max="14" width="21.28515625" style="839" bestFit="1" customWidth="1"/>
    <col min="15" max="15" width="20.140625" style="839" bestFit="1" customWidth="1"/>
    <col min="16" max="16" width="22" style="839" bestFit="1" customWidth="1"/>
    <col min="17" max="16384" width="12.5703125" style="839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361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1618305</v>
      </c>
      <c r="N8" s="22">
        <f t="shared" ca="1" si="0"/>
        <v>1340684.29</v>
      </c>
      <c r="O8" s="22">
        <f t="shared" ref="O8:O16" ca="1" si="1">IF(L8&gt;0,N8*100/L8,0)</f>
        <v>67.344335163427587</v>
      </c>
      <c r="P8" s="22">
        <f t="shared" ref="P8:P16" ca="1" si="2">IF(M8&gt;0,N8*100/M8,0)</f>
        <v>82.84496989133693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1618305</v>
      </c>
      <c r="N10" s="30">
        <f t="shared" ca="1" si="3"/>
        <v>1340684.29</v>
      </c>
      <c r="O10" s="30">
        <f t="shared" ca="1" si="1"/>
        <v>67.344335163427587</v>
      </c>
      <c r="P10" s="30">
        <f t="shared" ca="1" si="2"/>
        <v>82.84496989133693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1588305</v>
      </c>
      <c r="N11" s="497">
        <f t="shared" ca="1" si="4"/>
        <v>1310684.29</v>
      </c>
      <c r="O11" s="497">
        <f t="shared" ca="1" si="1"/>
        <v>66.844704940355669</v>
      </c>
      <c r="P11" s="497">
        <f t="shared" ca="1" si="2"/>
        <v>82.520944654836441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1588305</v>
      </c>
      <c r="N13" s="93">
        <f t="shared" ca="1" si="5"/>
        <v>1310684.29</v>
      </c>
      <c r="O13" s="93">
        <f t="shared" ca="1" si="1"/>
        <v>66.844704940355669</v>
      </c>
      <c r="P13" s="93">
        <f t="shared" ca="1" si="2"/>
        <v>82.520944654836441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1366725</v>
      </c>
      <c r="N18" s="22">
        <f t="shared" ca="1" si="8"/>
        <v>1229466.29</v>
      </c>
      <c r="O18" s="22">
        <f t="shared" ref="O18:O26" ca="1" si="9">IF(L18&gt;0,N18*100/L18,0)</f>
        <v>70.691077558201712</v>
      </c>
      <c r="P18" s="22">
        <f t="shared" ref="P18:P26" ca="1" si="10">IF(M18&gt;0,N18*100/M18,0)</f>
        <v>89.957108416104191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1366725</v>
      </c>
      <c r="N20" s="30">
        <f t="shared" ca="1" si="11"/>
        <v>1229466.29</v>
      </c>
      <c r="O20" s="30">
        <f t="shared" ca="1" si="9"/>
        <v>70.691077558201712</v>
      </c>
      <c r="P20" s="30">
        <f t="shared" ca="1" si="10"/>
        <v>89.957108416104191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1336725</v>
      </c>
      <c r="N21" s="497">
        <f t="shared" ca="1" si="12"/>
        <v>1199466.29</v>
      </c>
      <c r="O21" s="497">
        <f t="shared" ca="1" si="9"/>
        <v>70.17664827610416</v>
      </c>
      <c r="P21" s="497">
        <f t="shared" ca="1" si="10"/>
        <v>89.731716695655422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1336725</v>
      </c>
      <c r="N23" s="93">
        <f t="shared" ca="1" si="13"/>
        <v>1199466.29</v>
      </c>
      <c r="O23" s="93">
        <f t="shared" ca="1" si="9"/>
        <v>70.17664827610416</v>
      </c>
      <c r="P23" s="93">
        <f t="shared" ca="1" si="10"/>
        <v>89.731716695655422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111218</v>
      </c>
      <c r="O28" s="22">
        <f t="shared" ref="O28:O37" ca="1" si="17">IF(L28&gt;0,N28*100/L28,0)</f>
        <v>44.207806661896811</v>
      </c>
      <c r="P28" s="22">
        <f t="shared" ref="P28:P37" ca="1" si="18">IF(M28&gt;0,N28*100/M28,0)</f>
        <v>44.207806661896811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111218</v>
      </c>
      <c r="O30" s="30">
        <f t="shared" ca="1" si="17"/>
        <v>44.207806661896811</v>
      </c>
      <c r="P30" s="30">
        <f t="shared" ca="1" si="18"/>
        <v>44.207806661896811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111218</v>
      </c>
      <c r="O31" s="497">
        <f t="shared" ca="1" si="17"/>
        <v>44.207806661896811</v>
      </c>
      <c r="P31" s="497">
        <f t="shared" ca="1" si="18"/>
        <v>44.207806661896811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111218</v>
      </c>
      <c r="O33" s="93">
        <f t="shared" ca="1" si="17"/>
        <v>44.207806661896811</v>
      </c>
      <c r="P33" s="93">
        <f t="shared" ca="1" si="18"/>
        <v>44.207806661896811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1366725</v>
      </c>
      <c r="N37" s="59">
        <f t="shared" ca="1" si="24"/>
        <v>1229466.29</v>
      </c>
      <c r="O37" s="59">
        <f t="shared" ca="1" si="17"/>
        <v>70.691077558201712</v>
      </c>
      <c r="P37" s="59">
        <f t="shared" ca="1" si="18"/>
        <v>89.957108416104191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132180</v>
      </c>
      <c r="N41" s="85">
        <f t="shared" ca="1" si="25"/>
        <v>115685</v>
      </c>
      <c r="O41" s="85">
        <f t="shared" ref="O41:O49" ca="1" si="26">IF(L41&gt;0,N41*100/L41,0)</f>
        <v>94.282803585982066</v>
      </c>
      <c r="P41" s="85">
        <f t="shared" ref="P41:P49" ca="1" si="27">IF(M41&gt;0,N41*100/M41,0)</f>
        <v>87.520804962929333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132180</v>
      </c>
      <c r="N43" s="92">
        <f t="shared" ca="1" si="28"/>
        <v>115685</v>
      </c>
      <c r="O43" s="92">
        <f t="shared" ca="1" si="26"/>
        <v>94.282803585982066</v>
      </c>
      <c r="P43" s="92">
        <f t="shared" ca="1" si="27"/>
        <v>87.520804962929333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132180</v>
      </c>
      <c r="N44" s="497">
        <f t="shared" ca="1" si="29"/>
        <v>115685</v>
      </c>
      <c r="O44" s="497">
        <f t="shared" ca="1" si="26"/>
        <v>94.282803585982066</v>
      </c>
      <c r="P44" s="497">
        <f t="shared" ca="1" si="27"/>
        <v>87.520804962929333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IFERROR(__xludf.DUMMYFUNCTION("IMPORTRANGE(""https://docs.google.com/spreadsheets/d/1MeEWN-I1oV_STSDYn1IFDPWt_1FKiwhDph83XaGc0o0/edit?usp=sharing"",""งบพรบ!R73"")"),132180)</f>
        <v>132180</v>
      </c>
      <c r="N46" s="93">
        <f ca="1">IFERROR(__xludf.DUMMYFUNCTION("IMPORTRANGE(""https://docs.google.com/spreadsheets/d/1MeEWN-I1oV_STSDYn1IFDPWt_1FKiwhDph83XaGc0o0/edit?usp=sharing"",""งบพรบ!T73"")"),115685)</f>
        <v>115685</v>
      </c>
      <c r="O46" s="93">
        <f t="shared" ca="1" si="26"/>
        <v>94.282803585982066</v>
      </c>
      <c r="P46" s="93">
        <f t="shared" ca="1" si="27"/>
        <v>87.520804962929333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629925</v>
      </c>
      <c r="N53" s="116">
        <f t="shared" ca="1" si="31"/>
        <v>626291.49</v>
      </c>
      <c r="O53" s="116">
        <f t="shared" ref="O53:O61" ca="1" si="32">IF(L53&gt;0,N53*100/L53,0)</f>
        <v>74.567387784260035</v>
      </c>
      <c r="P53" s="116">
        <f t="shared" ref="P53:P61" ca="1" si="33">IF(M53&gt;0,N53*100/M53,0)</f>
        <v>99.423183712346713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629925</v>
      </c>
      <c r="N55" s="123">
        <f t="shared" ca="1" si="34"/>
        <v>626291.49</v>
      </c>
      <c r="O55" s="123">
        <f t="shared" ca="1" si="32"/>
        <v>74.567387784260035</v>
      </c>
      <c r="P55" s="123">
        <f t="shared" ca="1" si="33"/>
        <v>99.423183712346713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629925</v>
      </c>
      <c r="N56" s="497">
        <f t="shared" ca="1" si="35"/>
        <v>626291.49</v>
      </c>
      <c r="O56" s="497">
        <f t="shared" ca="1" si="32"/>
        <v>74.567387784260035</v>
      </c>
      <c r="P56" s="497">
        <f t="shared" ca="1" si="33"/>
        <v>99.423183712346713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IFERROR(__xludf.DUMMYFUNCTION("IMPORTRANGE(""https://docs.google.com/spreadsheets/d/1MeEWN-I1oV_STSDYn1IFDPWt_1FKiwhDph83XaGc0o0/edit?usp=sharing"",""งบพรบ!AB73"")"),629925)</f>
        <v>629925</v>
      </c>
      <c r="N58" s="93">
        <f ca="1">IFERROR(__xludf.DUMMYFUNCTION("IMPORTRANGE(""https://docs.google.com/spreadsheets/d/1MeEWN-I1oV_STSDYn1IFDPWt_1FKiwhDph83XaGc0o0/edit?usp=sharing"",""งบพรบ!AD73"")"),626291.49)</f>
        <v>626291.49</v>
      </c>
      <c r="O58" s="93">
        <f t="shared" ca="1" si="32"/>
        <v>74.567387784260035</v>
      </c>
      <c r="P58" s="93">
        <f t="shared" ca="1" si="33"/>
        <v>99.423183712346713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136800</v>
      </c>
      <c r="N88" s="155">
        <f t="shared" ca="1" si="49"/>
        <v>131202.79999999999</v>
      </c>
      <c r="O88" s="155">
        <f t="shared" ref="O88:O96" ca="1" si="50">IF(L88&gt;0,N88*100/L88,0)</f>
        <v>75.187851002865315</v>
      </c>
      <c r="P88" s="155">
        <f t="shared" ref="P88:P96" ca="1" si="51">IF(M88&gt;0,N88*100/M88,0)</f>
        <v>95.908479532163724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136800</v>
      </c>
      <c r="N90" s="93">
        <f t="shared" ca="1" si="52"/>
        <v>131202.79999999999</v>
      </c>
      <c r="O90" s="93">
        <f t="shared" ca="1" si="50"/>
        <v>75.187851002865315</v>
      </c>
      <c r="P90" s="93">
        <f t="shared" ca="1" si="51"/>
        <v>95.908479532163724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136800</v>
      </c>
      <c r="N91" s="497">
        <f t="shared" ca="1" si="53"/>
        <v>131202.79999999999</v>
      </c>
      <c r="O91" s="497">
        <f t="shared" ca="1" si="50"/>
        <v>75.187851002865315</v>
      </c>
      <c r="P91" s="497">
        <f t="shared" ca="1" si="51"/>
        <v>95.908479532163724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IFERROR(__xludf.DUMMYFUNCTION("IMPORTRANGE(""https://docs.google.com/spreadsheets/d/1MeEWN-I1oV_STSDYn1IFDPWt_1FKiwhDph83XaGc0o0/edit?usp=sharing"",""งบพรบ!AV73"")"),136800)</f>
        <v>136800</v>
      </c>
      <c r="N93" s="93">
        <f ca="1">IFERROR(__xludf.DUMMYFUNCTION("IMPORTRANGE(""https://docs.google.com/spreadsheets/d/1MeEWN-I1oV_STSDYn1IFDPWt_1FKiwhDph83XaGc0o0/edit?usp=sharing"",""งบพรบ!AX73"")"),131202.8)</f>
        <v>131202.79999999999</v>
      </c>
      <c r="O93" s="93">
        <f t="shared" ca="1" si="50"/>
        <v>75.187851002865315</v>
      </c>
      <c r="P93" s="93">
        <f t="shared" ca="1" si="51"/>
        <v>95.908479532163724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2">
        <f t="shared" ref="I164:J164" ca="1" si="83">I174+I177</f>
        <v>0</v>
      </c>
      <c r="J164" s="872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17530</v>
      </c>
      <c r="N181" s="155">
        <f t="shared" ca="1" si="92"/>
        <v>12110</v>
      </c>
      <c r="O181" s="155">
        <f t="shared" ref="O181:O189" ca="1" si="93">IF(L181&gt;0,N181*100/L181,0)</f>
        <v>101.76470588235294</v>
      </c>
      <c r="P181" s="155">
        <f t="shared" ref="P181:P189" ca="1" si="94">IF(M181&gt;0,N181*100/M181,0)</f>
        <v>69.081574443810609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17530</v>
      </c>
      <c r="N183" s="93">
        <f t="shared" ca="1" si="95"/>
        <v>12110</v>
      </c>
      <c r="O183" s="93">
        <f t="shared" ca="1" si="93"/>
        <v>101.76470588235294</v>
      </c>
      <c r="P183" s="93">
        <f t="shared" ca="1" si="94"/>
        <v>69.081574443810609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17530</v>
      </c>
      <c r="N184" s="497">
        <f t="shared" ca="1" si="96"/>
        <v>12110</v>
      </c>
      <c r="O184" s="497">
        <f t="shared" ca="1" si="93"/>
        <v>101.76470588235294</v>
      </c>
      <c r="P184" s="497">
        <f t="shared" ca="1" si="94"/>
        <v>69.081574443810609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IFERROR(__xludf.DUMMYFUNCTION("IMPORTRANGE(""https://docs.google.com/spreadsheets/d/1MeEWN-I1oV_STSDYn1IFDPWt_1FKiwhDph83XaGc0o0/edit?usp=sharing"",""งบพรบ!CT73"")"),17530)</f>
        <v>17530</v>
      </c>
      <c r="N186" s="93">
        <f ca="1">IFERROR(__xludf.DUMMYFUNCTION("IMPORTRANGE(""https://docs.google.com/spreadsheets/d/1MeEWN-I1oV_STSDYn1IFDPWt_1FKiwhDph83XaGc0o0/edit?usp=sharing"",""งบพรบ!CV73"")"),12110)</f>
        <v>12110</v>
      </c>
      <c r="O186" s="93">
        <f t="shared" ca="1" si="93"/>
        <v>101.76470588235294</v>
      </c>
      <c r="P186" s="93">
        <f t="shared" ca="1" si="94"/>
        <v>69.081574443810609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96211</v>
      </c>
      <c r="O261" s="155">
        <f t="shared" ref="O261:O269" ca="1" si="116">IF(L261&gt;0,N261*100/L261,0)</f>
        <v>60.700946372239748</v>
      </c>
      <c r="P261" s="155">
        <f t="shared" ref="P261:P269" ca="1" si="117">IF(M261&gt;0,N261*100/M261,0)</f>
        <v>82.584549356223178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96211</v>
      </c>
      <c r="O263" s="93">
        <f t="shared" ca="1" si="116"/>
        <v>60.700946372239748</v>
      </c>
      <c r="P263" s="93">
        <f t="shared" ca="1" si="117"/>
        <v>82.584549356223178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96211</v>
      </c>
      <c r="O264" s="497">
        <f t="shared" ca="1" si="116"/>
        <v>60.700946372239748</v>
      </c>
      <c r="P264" s="497">
        <f t="shared" ca="1" si="117"/>
        <v>82.584549356223178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IFERROR(__xludf.DUMMYFUNCTION("IMPORTRANGE(""https://docs.google.com/spreadsheets/d/1MeEWN-I1oV_STSDYn1IFDPWt_1FKiwhDph83XaGc0o0/edit?usp=sharing"",""งบพรบ!DD73"")"),116500)</f>
        <v>116500</v>
      </c>
      <c r="N266" s="93">
        <f ca="1">IFERROR(__xludf.DUMMYFUNCTION("IMPORTRANGE(""https://docs.google.com/spreadsheets/d/1MeEWN-I1oV_STSDYn1IFDPWt_1FKiwhDph83XaGc0o0/edit?usp=sharing"",""งบพรบ!DF73"")"),96211)</f>
        <v>96211</v>
      </c>
      <c r="O266" s="93">
        <f t="shared" ca="1" si="116"/>
        <v>60.700946372239748</v>
      </c>
      <c r="P266" s="93">
        <f t="shared" ca="1" si="117"/>
        <v>82.584549356223178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3">I287</f>
        <v>0</v>
      </c>
      <c r="J276" s="852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85</v>
      </c>
      <c r="K327" s="445">
        <f ca="1">IF(I327&gt;0,J327*100/I327,0)</f>
        <v>170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217966</v>
      </c>
      <c r="O328" s="155">
        <f t="shared" ref="O328:O336" ca="1" si="149">IF(L328&gt;0,N328*100/L328,0)</f>
        <v>61.641968325791858</v>
      </c>
      <c r="P328" s="155">
        <f t="shared" ref="P328:P336" ca="1" si="150">IF(M328&gt;0,N328*100/M328,0)</f>
        <v>81.421740754576021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217966</v>
      </c>
      <c r="O330" s="93">
        <f t="shared" ca="1" si="149"/>
        <v>61.641968325791858</v>
      </c>
      <c r="P330" s="93">
        <f t="shared" ca="1" si="150"/>
        <v>81.421740754576021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217966</v>
      </c>
      <c r="O331" s="497">
        <f t="shared" ca="1" si="149"/>
        <v>61.641968325791858</v>
      </c>
      <c r="P331" s="497">
        <f t="shared" ca="1" si="150"/>
        <v>81.421740754576021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IFERROR(__xludf.DUMMYFUNCTION("IMPORTRANGE(""https://docs.google.com/spreadsheets/d/1MeEWN-I1oV_STSDYn1IFDPWt_1FKiwhDph83XaGc0o0/edit?usp=sharing"",""งบพรบ!ER73"")"),267700)</f>
        <v>267700</v>
      </c>
      <c r="N333" s="93">
        <f ca="1">IFERROR(__xludf.DUMMYFUNCTION("IMPORTRANGE(""https://docs.google.com/spreadsheets/d/1MeEWN-I1oV_STSDYn1IFDPWt_1FKiwhDph83XaGc0o0/edit?usp=sharing"",""งบพรบ!ET73"")"),217966)</f>
        <v>217966</v>
      </c>
      <c r="O333" s="93">
        <f t="shared" ca="1" si="149"/>
        <v>61.641968325791858</v>
      </c>
      <c r="P333" s="93">
        <f t="shared" ca="1" si="150"/>
        <v>81.421740754576021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66090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45.392646391284615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66090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45.392646391284615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36090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IFERROR(__xludf.DUMMYFUNCTION("IMPORTRANGE(""https://docs.google.com/spreadsheets/d/1MeEWN-I1oV_STSDYn1IFDPWt_1FKiwhDph83XaGc0o0/edit?usp=sharing"",""งบพรบ!FB73"")"),36090)</f>
        <v>36090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3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111218</v>
      </c>
      <c r="O414" s="549">
        <f ca="1">IF(L414&gt;0,N414*100/L414,0)</f>
        <v>44.207806661896811</v>
      </c>
      <c r="P414" s="549">
        <f ca="1">IF(M414&gt;0,N414*100/M414,0)</f>
        <v>44.207806661896811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60708</v>
      </c>
      <c r="O444" s="195">
        <f t="shared" ref="O444:O449" ca="1" si="197">IF(L444&gt;0,N444*100/L444,0)</f>
        <v>70.296433534043544</v>
      </c>
      <c r="P444" s="195">
        <f t="shared" ref="P444:P449" ca="1" si="198">IF(M444&gt;0,N444*100/M444,0)</f>
        <v>70.296433534043544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60708</v>
      </c>
      <c r="O446" s="93">
        <f t="shared" ca="1" si="197"/>
        <v>70.296433534043544</v>
      </c>
      <c r="P446" s="93">
        <f t="shared" ca="1" si="198"/>
        <v>70.296433534043544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60708</v>
      </c>
      <c r="O447" s="497">
        <f t="shared" ca="1" si="197"/>
        <v>70.296433534043544</v>
      </c>
      <c r="P447" s="497">
        <f t="shared" ca="1" si="198"/>
        <v>70.296433534043544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60708</v>
      </c>
      <c r="O449" s="93">
        <f t="shared" ca="1" si="197"/>
        <v>70.296433534043544</v>
      </c>
      <c r="P449" s="93">
        <f t="shared" ca="1" si="198"/>
        <v>70.296433534043544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</f>
        <v>37640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19568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869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869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2097</v>
      </c>
      <c r="O655" s="195">
        <f t="shared" ref="O655:O660" ca="1" si="273">IF(L655&gt;0,N655*100/L655,0)</f>
        <v>16.911290322580644</v>
      </c>
      <c r="P655" s="195">
        <f t="shared" ref="P655:P660" ca="1" si="274">IF(M655&gt;0,N655*100/M655,0)</f>
        <v>16.911290322580644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2097</v>
      </c>
      <c r="O657" s="93">
        <f t="shared" ca="1" si="273"/>
        <v>16.911290322580644</v>
      </c>
      <c r="P657" s="93">
        <f t="shared" ca="1" si="274"/>
        <v>16.911290322580644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2097</v>
      </c>
      <c r="O658" s="497">
        <f t="shared" ca="1" si="273"/>
        <v>16.911290322580644</v>
      </c>
      <c r="P658" s="497">
        <f t="shared" ca="1" si="274"/>
        <v>16.911290322580644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2097</v>
      </c>
      <c r="O660" s="93">
        <f t="shared" ca="1" si="273"/>
        <v>16.911290322580644</v>
      </c>
      <c r="P660" s="93">
        <f t="shared" ca="1" si="274"/>
        <v>16.911290322580644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2097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877">
        <v>58.2</v>
      </c>
      <c r="K672" s="497">
        <f t="shared" ref="K672:K675" ca="1" si="280">IF(I$669&gt;0,J672*100/I$669,0)</f>
        <v>58.2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877">
        <v>47.38</v>
      </c>
      <c r="K673" s="497">
        <f t="shared" ca="1" si="280"/>
        <v>47.38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8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8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8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8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8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8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7">I800</f>
        <v>0</v>
      </c>
      <c r="J785" s="866">
        <f t="shared" ca="1" si="317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334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334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A06E8-25FA-4B53-B38B-3430EA430063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333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3609114</v>
      </c>
      <c r="N8" s="22">
        <f t="shared" ca="1" si="0"/>
        <v>2794259.31</v>
      </c>
      <c r="O8" s="22">
        <f t="shared" ref="O8:O16" ca="1" si="1">IF(L8&gt;0,N8*100/L8,0)</f>
        <v>81.120723957046579</v>
      </c>
      <c r="P8" s="22">
        <f t="shared" ref="P8:P16" ca="1" si="2">IF(M8&gt;0,N8*100/M8,0)</f>
        <v>77.422306693554148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3609114</v>
      </c>
      <c r="N10" s="30">
        <f t="shared" ca="1" si="3"/>
        <v>2794259.31</v>
      </c>
      <c r="O10" s="30">
        <f t="shared" ca="1" si="1"/>
        <v>81.120723957046579</v>
      </c>
      <c r="P10" s="30">
        <f t="shared" ca="1" si="2"/>
        <v>77.422306693554148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2859714</v>
      </c>
      <c r="N11" s="497">
        <f t="shared" ca="1" si="4"/>
        <v>2044859.31</v>
      </c>
      <c r="O11" s="497">
        <f t="shared" ca="1" si="1"/>
        <v>62.336258817224525</v>
      </c>
      <c r="P11" s="497">
        <f t="shared" ca="1" si="2"/>
        <v>71.505727845511828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2859714</v>
      </c>
      <c r="N13" s="93">
        <f t="shared" ca="1" si="5"/>
        <v>2044859.31</v>
      </c>
      <c r="O13" s="93">
        <f t="shared" ca="1" si="1"/>
        <v>62.336258817224525</v>
      </c>
      <c r="P13" s="93">
        <f t="shared" ca="1" si="2"/>
        <v>71.505727845511828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2799281</v>
      </c>
      <c r="N18" s="22">
        <f t="shared" ca="1" si="8"/>
        <v>2538995.31</v>
      </c>
      <c r="O18" s="22">
        <f t="shared" ref="O18:O26" ca="1" si="9">IF(L18&gt;0,N18*100/L18,0)</f>
        <v>96.366213161394541</v>
      </c>
      <c r="P18" s="22">
        <f t="shared" ref="P18:P26" ca="1" si="10">IF(M18&gt;0,N18*100/M18,0)</f>
        <v>90.701694828064774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2799281</v>
      </c>
      <c r="N20" s="30">
        <f t="shared" ca="1" si="11"/>
        <v>2538995.31</v>
      </c>
      <c r="O20" s="30">
        <f t="shared" ca="1" si="9"/>
        <v>96.366213161394541</v>
      </c>
      <c r="P20" s="30">
        <f t="shared" ca="1" si="10"/>
        <v>90.701694828064774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2049881</v>
      </c>
      <c r="N21" s="497">
        <f t="shared" ca="1" si="12"/>
        <v>1789595.31</v>
      </c>
      <c r="O21" s="497">
        <f t="shared" ca="1" si="9"/>
        <v>72.437532179251789</v>
      </c>
      <c r="P21" s="497">
        <f t="shared" ca="1" si="10"/>
        <v>87.302399992975197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2049881</v>
      </c>
      <c r="N23" s="93">
        <f t="shared" ca="1" si="13"/>
        <v>1789595.31</v>
      </c>
      <c r="O23" s="93">
        <f t="shared" ca="1" si="9"/>
        <v>72.437532179251789</v>
      </c>
      <c r="P23" s="93">
        <f t="shared" ca="1" si="10"/>
        <v>87.302399992975197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255264</v>
      </c>
      <c r="O28" s="22">
        <f t="shared" ref="O28:O37" ca="1" si="17">IF(L28&gt;0,N28*100/L28,0)</f>
        <v>31.520572760062876</v>
      </c>
      <c r="P28" s="22">
        <f t="shared" ref="P28:P37" ca="1" si="18">IF(M28&gt;0,N28*100/M28,0)</f>
        <v>31.520572760062876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255264</v>
      </c>
      <c r="O30" s="30">
        <f t="shared" ca="1" si="17"/>
        <v>31.520572760062876</v>
      </c>
      <c r="P30" s="30">
        <f t="shared" ca="1" si="18"/>
        <v>31.520572760062876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255264</v>
      </c>
      <c r="O31" s="497">
        <f t="shared" ca="1" si="17"/>
        <v>31.520572760062876</v>
      </c>
      <c r="P31" s="497">
        <f t="shared" ca="1" si="18"/>
        <v>31.520572760062876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255264</v>
      </c>
      <c r="O33" s="93">
        <f t="shared" ca="1" si="17"/>
        <v>31.520572760062876</v>
      </c>
      <c r="P33" s="93">
        <f t="shared" ca="1" si="18"/>
        <v>31.520572760062876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2799281</v>
      </c>
      <c r="N37" s="59">
        <f t="shared" ca="1" si="24"/>
        <v>2538995.31</v>
      </c>
      <c r="O37" s="59">
        <f t="shared" ca="1" si="17"/>
        <v>96.366213161394541</v>
      </c>
      <c r="P37" s="59">
        <f t="shared" ca="1" si="18"/>
        <v>90.701694828064774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307486</v>
      </c>
      <c r="N41" s="85">
        <f t="shared" ca="1" si="25"/>
        <v>305136</v>
      </c>
      <c r="O41" s="85">
        <f t="shared" ref="O41:O49" ca="1" si="26">IF(L41&gt;0,N41*100/L41,0)</f>
        <v>102.0194185144569</v>
      </c>
      <c r="P41" s="85">
        <f t="shared" ref="P41:P49" ca="1" si="27">IF(M41&gt;0,N41*100/M41,0)</f>
        <v>99.235737562035339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307486</v>
      </c>
      <c r="N43" s="92">
        <f t="shared" ca="1" si="28"/>
        <v>305136</v>
      </c>
      <c r="O43" s="92">
        <f t="shared" ca="1" si="26"/>
        <v>102.0194185144569</v>
      </c>
      <c r="P43" s="92">
        <f t="shared" ca="1" si="27"/>
        <v>99.235737562035339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307486</v>
      </c>
      <c r="N44" s="497">
        <f t="shared" ca="1" si="29"/>
        <v>305136</v>
      </c>
      <c r="O44" s="497">
        <f t="shared" ca="1" si="26"/>
        <v>102.0194185144569</v>
      </c>
      <c r="P44" s="497">
        <f t="shared" ca="1" si="27"/>
        <v>99.235737562035339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IFERROR(__xludf.DUMMYFUNCTION("IMPORTRANGE(""https://docs.google.com/spreadsheets/d/1MeEWN-I1oV_STSDYn1IFDPWt_1FKiwhDph83XaGc0o0/edit?usp=sharing"",""งบพรบ!R54"")"),307486)</f>
        <v>307486</v>
      </c>
      <c r="N46" s="93">
        <f ca="1">IFERROR(__xludf.DUMMYFUNCTION("IMPORTRANGE(""https://docs.google.com/spreadsheets/d/1MeEWN-I1oV_STSDYn1IFDPWt_1FKiwhDph83XaGc0o0/edit?usp=sharing"",""งบพรบ!T54"")"),305136)</f>
        <v>305136</v>
      </c>
      <c r="O46" s="93">
        <f t="shared" ca="1" si="26"/>
        <v>102.0194185144569</v>
      </c>
      <c r="P46" s="93">
        <f t="shared" ca="1" si="27"/>
        <v>99.235737562035339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1105100</v>
      </c>
      <c r="N53" s="116">
        <f t="shared" ca="1" si="31"/>
        <v>1069148.31</v>
      </c>
      <c r="O53" s="116">
        <f t="shared" ref="O53:O61" ca="1" si="32">IF(L53&gt;0,N53*100/L53,0)</f>
        <v>173.22558489954633</v>
      </c>
      <c r="P53" s="116">
        <f t="shared" ref="P53:P61" ca="1" si="33">IF(M53&gt;0,N53*100/M53,0)</f>
        <v>96.746747805628445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1105100</v>
      </c>
      <c r="N55" s="123">
        <f t="shared" ca="1" si="34"/>
        <v>1069148.31</v>
      </c>
      <c r="O55" s="123">
        <f t="shared" ca="1" si="32"/>
        <v>173.22558489954633</v>
      </c>
      <c r="P55" s="123">
        <f t="shared" ca="1" si="33"/>
        <v>96.746747805628445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519900</v>
      </c>
      <c r="N56" s="497">
        <f t="shared" ca="1" si="35"/>
        <v>483948.31</v>
      </c>
      <c r="O56" s="497">
        <f t="shared" ca="1" si="32"/>
        <v>78.410290019442641</v>
      </c>
      <c r="P56" s="497">
        <f t="shared" ca="1" si="33"/>
        <v>93.084883631467591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IFERROR(__xludf.DUMMYFUNCTION("IMPORTRANGE(""https://docs.google.com/spreadsheets/d/1MeEWN-I1oV_STSDYn1IFDPWt_1FKiwhDph83XaGc0o0/edit?usp=sharing"",""งบพรบ!AB54"")"),519900)</f>
        <v>519900</v>
      </c>
      <c r="N58" s="93">
        <f ca="1">IFERROR(__xludf.DUMMYFUNCTION("IMPORTRANGE(""https://docs.google.com/spreadsheets/d/1MeEWN-I1oV_STSDYn1IFDPWt_1FKiwhDph83XaGc0o0/edit?usp=sharing"",""งบพรบ!AD54"")"),483948.31)</f>
        <v>483948.31</v>
      </c>
      <c r="O58" s="93">
        <f t="shared" ca="1" si="32"/>
        <v>78.410290019442641</v>
      </c>
      <c r="P58" s="93">
        <f t="shared" ca="1" si="33"/>
        <v>93.084883631467591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267890</v>
      </c>
      <c r="N88" s="155">
        <f t="shared" ca="1" si="49"/>
        <v>242800</v>
      </c>
      <c r="O88" s="155">
        <f t="shared" ref="O88:O96" ca="1" si="50">IF(L88&gt;0,N88*100/L88,0)</f>
        <v>64.090381163551896</v>
      </c>
      <c r="P88" s="155">
        <f t="shared" ref="P88:P96" ca="1" si="51">IF(M88&gt;0,N88*100/M88,0)</f>
        <v>90.634215536227558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267890</v>
      </c>
      <c r="N90" s="93">
        <f t="shared" ca="1" si="52"/>
        <v>242800</v>
      </c>
      <c r="O90" s="93">
        <f t="shared" ca="1" si="50"/>
        <v>64.090381163551896</v>
      </c>
      <c r="P90" s="93">
        <f t="shared" ca="1" si="51"/>
        <v>90.634215536227558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267890</v>
      </c>
      <c r="N91" s="497">
        <f t="shared" ca="1" si="53"/>
        <v>242800</v>
      </c>
      <c r="O91" s="497">
        <f t="shared" ca="1" si="50"/>
        <v>64.090381163551896</v>
      </c>
      <c r="P91" s="497">
        <f t="shared" ca="1" si="51"/>
        <v>90.634215536227558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IFERROR(__xludf.DUMMYFUNCTION("IMPORTRANGE(""https://docs.google.com/spreadsheets/d/1MeEWN-I1oV_STSDYn1IFDPWt_1FKiwhDph83XaGc0o0/edit?usp=sharing"",""งบพรบ!AV54"")"),267890)</f>
        <v>267890</v>
      </c>
      <c r="N93" s="93">
        <f ca="1">IFERROR(__xludf.DUMMYFUNCTION("IMPORTRANGE(""https://docs.google.com/spreadsheets/d/1MeEWN-I1oV_STSDYn1IFDPWt_1FKiwhDph83XaGc0o0/edit?usp=sharing"",""งบพรบ!AX54"")"),242800)</f>
        <v>242800</v>
      </c>
      <c r="O93" s="93">
        <f t="shared" ca="1" si="50"/>
        <v>64.090381163551896</v>
      </c>
      <c r="P93" s="93">
        <f t="shared" ca="1" si="51"/>
        <v>90.634215536227558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136500</v>
      </c>
      <c r="N181" s="155">
        <f t="shared" ca="1" si="92"/>
        <v>89807</v>
      </c>
      <c r="O181" s="155">
        <f t="shared" ref="O181:O189" ca="1" si="93">IF(L181&gt;0,N181*100/L181,0)</f>
        <v>63.199859254046444</v>
      </c>
      <c r="P181" s="155">
        <f t="shared" ref="P181:P189" ca="1" si="94">IF(M181&gt;0,N181*100/M181,0)</f>
        <v>65.792673992673997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136500</v>
      </c>
      <c r="N183" s="93">
        <f t="shared" ca="1" si="95"/>
        <v>89807</v>
      </c>
      <c r="O183" s="93">
        <f t="shared" ca="1" si="93"/>
        <v>63.199859254046444</v>
      </c>
      <c r="P183" s="93">
        <f t="shared" ca="1" si="94"/>
        <v>65.792673992673997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136500</v>
      </c>
      <c r="N184" s="497">
        <f t="shared" ca="1" si="96"/>
        <v>89807</v>
      </c>
      <c r="O184" s="497">
        <f t="shared" ca="1" si="93"/>
        <v>63.199859254046444</v>
      </c>
      <c r="P184" s="497">
        <f t="shared" ca="1" si="94"/>
        <v>65.792673992673997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IFERROR(__xludf.DUMMYFUNCTION("IMPORTRANGE(""https://docs.google.com/spreadsheets/d/1MeEWN-I1oV_STSDYn1IFDPWt_1FKiwhDph83XaGc0o0/edit?usp=sharing"",""งบพรบ!CT54"")"),136500)</f>
        <v>136500</v>
      </c>
      <c r="N186" s="93">
        <f ca="1">IFERROR(__xludf.DUMMYFUNCTION("IMPORTRANGE(""https://docs.google.com/spreadsheets/d/1MeEWN-I1oV_STSDYn1IFDPWt_1FKiwhDph83XaGc0o0/edit?usp=sharing"",""งบพรบ!CV54"")"),89807)</f>
        <v>89807</v>
      </c>
      <c r="O186" s="93">
        <f t="shared" ca="1" si="93"/>
        <v>63.199859254046444</v>
      </c>
      <c r="P186" s="93">
        <f t="shared" ca="1" si="94"/>
        <v>65.792673992673997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3515</v>
      </c>
      <c r="O191" s="155">
        <f ca="1">IF(L191&gt;0,N191*100/L191,0)</f>
        <v>58.583333333333336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16520</v>
      </c>
      <c r="O198" s="155">
        <f ca="1">IF(L198&gt;0,N198*100/L198,0)</f>
        <v>63.53846153846154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520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7740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28340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25060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28340</v>
      </c>
      <c r="O238" s="155">
        <f ca="1">IF(L238&gt;0,N238*100/L238,0)</f>
        <v>31.842696629213481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50">
        <v>3280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50">
        <v>25060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IFERROR(__xludf.DUMMYFUNCTION("IMPORTRANGE(""https://docs.google.com/spreadsheets/d/1MeEWN-I1oV_STSDYn1IFDPWt_1FKiwhDph83XaGc0o0/edit?usp=sharing"",""งบพรบ!DD54"")"),23900)</f>
        <v>23900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1550</v>
      </c>
      <c r="K327" s="445">
        <f ca="1">IF(I327&gt;0,J327*100/I327,0)</f>
        <v>96.875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102496</v>
      </c>
      <c r="O328" s="155">
        <f t="shared" ref="O328:O336" ca="1" si="150">IF(L328&gt;0,N328*100/L328,0)</f>
        <v>60.29176470588235</v>
      </c>
      <c r="P328" s="155">
        <f t="shared" ref="P328:P336" ca="1" si="151">IF(M328&gt;0,N328*100/M328,0)</f>
        <v>78.843076923076922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102496</v>
      </c>
      <c r="O330" s="93">
        <f t="shared" ca="1" si="150"/>
        <v>60.29176470588235</v>
      </c>
      <c r="P330" s="93">
        <f t="shared" ca="1" si="151"/>
        <v>78.843076923076922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102496</v>
      </c>
      <c r="O331" s="497">
        <f t="shared" ca="1" si="150"/>
        <v>60.29176470588235</v>
      </c>
      <c r="P331" s="497">
        <f t="shared" ca="1" si="151"/>
        <v>78.843076923076922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IFERROR(__xludf.DUMMYFUNCTION("IMPORTRANGE(""https://docs.google.com/spreadsheets/d/1MeEWN-I1oV_STSDYn1IFDPWt_1FKiwhDph83XaGc0o0/edit?usp=sharing"",""งบพรบ!ER54"")"),130000)</f>
        <v>130000</v>
      </c>
      <c r="N333" s="93">
        <f ca="1">IFERROR(__xludf.DUMMYFUNCTION("IMPORTRANGE(""https://docs.google.com/spreadsheets/d/1MeEWN-I1oV_STSDYn1IFDPWt_1FKiwhDph83XaGc0o0/edit?usp=sharing"",""งบพรบ!ET54"")"),102496)</f>
        <v>102496</v>
      </c>
      <c r="O333" s="93">
        <f t="shared" ca="1" si="150"/>
        <v>60.29176470588235</v>
      </c>
      <c r="P333" s="93">
        <f t="shared" ca="1" si="151"/>
        <v>78.843076923076922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IFERROR(__xludf.DUMMYFUNCTION("IMPORTRANGE(""https://docs.google.com/spreadsheets/d/1kVcqe37tkHyjCSG3S0O1AXqVkqjo8mSIZil3BcpIysc/edit?usp=sharing"",""ศูนย์!D54"")"),1459)</f>
        <v>1459</v>
      </c>
      <c r="K338" s="497">
        <f ca="1">IF(I338&gt;0,J338*100/I338,0)</f>
        <v>91.1875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IFERROR(__xludf.DUMMYFUNCTION("IMPORTRANGE(""https://docs.google.com/spreadsheets/d/1kVcqe37tkHyjCSG3S0O1AXqVkqjo8mSIZil3BcpIysc/edit?usp=sharing"",""ศูนย์!G54"")"),11)</f>
        <v>11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794175</v>
      </c>
      <c r="N345" s="155">
        <f t="shared" ca="1" si="155"/>
        <v>671478</v>
      </c>
      <c r="O345" s="155">
        <f t="shared" ref="O345:O353" ca="1" si="156">IF(L345&gt;0,N345*100/L345,0)</f>
        <v>68.54964014088101</v>
      </c>
      <c r="P345" s="155">
        <f t="shared" ref="P345:P353" ca="1" si="157">IF(M345&gt;0,N345*100/M345,0)</f>
        <v>84.550382472376995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794175</v>
      </c>
      <c r="N347" s="93">
        <f t="shared" ca="1" si="158"/>
        <v>671478</v>
      </c>
      <c r="O347" s="93">
        <f t="shared" ca="1" si="156"/>
        <v>68.54964014088101</v>
      </c>
      <c r="P347" s="93">
        <f t="shared" ca="1" si="157"/>
        <v>84.550382472376995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629975</v>
      </c>
      <c r="N348" s="497">
        <f t="shared" ca="1" si="159"/>
        <v>507278</v>
      </c>
      <c r="O348" s="497">
        <f t="shared" ca="1" si="156"/>
        <v>62.215980867112286</v>
      </c>
      <c r="P348" s="497">
        <f t="shared" ca="1" si="157"/>
        <v>80.523512837811026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IFERROR(__xludf.DUMMYFUNCTION("IMPORTRANGE(""https://docs.google.com/spreadsheets/d/1MeEWN-I1oV_STSDYn1IFDPWt_1FKiwhDph83XaGc0o0/edit?usp=sharing"",""งบพรบ!FB54"")"),629975)</f>
        <v>629975</v>
      </c>
      <c r="N350" s="93">
        <f ca="1">IFERROR(__xludf.DUMMYFUNCTION("IMPORTRANGE(""https://docs.google.com/spreadsheets/d/1MeEWN-I1oV_STSDYn1IFDPWt_1FKiwhDph83XaGc0o0/edit?usp=sharing"",""งบพรบ!FD54"")"),507278)</f>
        <v>507278</v>
      </c>
      <c r="O350" s="93">
        <f t="shared" ca="1" si="156"/>
        <v>62.215980867112286</v>
      </c>
      <c r="P350" s="93">
        <f t="shared" ca="1" si="157"/>
        <v>80.523512837811026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45</v>
      </c>
      <c r="K355" s="465">
        <f ca="1">IF(I355&gt;0,J355*100/I355,0)</f>
        <v>17.647058823529413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IFERROR(__xludf.DUMMYFUNCTION("IMPORTRANGE(""https://docs.google.com/spreadsheets/d/1XWAQStnk-4SwqDmLtmXYiTMKHgktTP8We1SCoS47DrQ/edit?usp=sharing"",""จัดที่ดิน!W54"")"),162)</f>
        <v>162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IFERROR(__xludf.DUMMYFUNCTION("IMPORTRANGE(""https://docs.google.com/spreadsheets/d/1XWAQStnk-4SwqDmLtmXYiTMKHgktTP8We1SCoS47DrQ/edit?usp=sharing"",""จัดที่ดิน!X54"")"),1404.32)</f>
        <v>1404.32</v>
      </c>
      <c r="K359" s="497">
        <f t="shared" ca="1" si="161"/>
        <v>37.954594594594596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IFERROR(__xludf.DUMMYFUNCTION("IMPORTRANGE(""https://docs.google.com/spreadsheets/d/1XWAQStnk-4SwqDmLtmXYiTMKHgktTP8We1SCoS47DrQ/edit?usp=sharing"",""จัดที่ดิน!Y54"")"),57)</f>
        <v>57</v>
      </c>
      <c r="K360" s="497">
        <f t="shared" ca="1" si="161"/>
        <v>22.352941176470587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IFERROR(__xludf.DUMMYFUNCTION("IMPORTRANGE(""https://docs.google.com/spreadsheets/d/1XWAQStnk-4SwqDmLtmXYiTMKHgktTP8We1SCoS47DrQ/edit?usp=sharing"",""จัดที่ดิน!Z54"")"),532.069999999999)</f>
        <v>532.06999999999903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IFERROR(__xludf.DUMMYFUNCTION("IMPORTRANGE(""https://docs.google.com/spreadsheets/d/1XWAQStnk-4SwqDmLtmXYiTMKHgktTP8We1SCoS47DrQ/edit?usp=sharing"",""จัดที่ดิน!AA54"")"),45)</f>
        <v>45</v>
      </c>
      <c r="K362" s="497">
        <f t="shared" ca="1" si="161"/>
        <v>17.647058823529413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IFERROR(__xludf.DUMMYFUNCTION("IMPORTRANGE(""https://docs.google.com/spreadsheets/d/1XWAQStnk-4SwqDmLtmXYiTMKHgktTP8We1SCoS47DrQ/edit?usp=sharing"",""จัดที่ดิน!AB54"")"),352.71)</f>
        <v>352.71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149</v>
      </c>
      <c r="K364" s="479">
        <f t="shared" ca="1" si="161"/>
        <v>41.971830985915496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35</v>
      </c>
      <c r="K365" s="491">
        <f t="shared" ca="1" si="161"/>
        <v>17.073170731707318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IFERROR(__xludf.DUMMYFUNCTION("IMPORTRANGE(""https://docs.google.com/spreadsheets/d/1XWAQStnk-4SwqDmLtmXYiTMKHgktTP8We1SCoS47DrQ/edit?usp=sharing"",""จัดที่ดิน!E54"")"),68)</f>
        <v>68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IFERROR(__xludf.DUMMYFUNCTION("IMPORTRANGE(""https://docs.google.com/spreadsheets/d/1XWAQStnk-4SwqDmLtmXYiTMKHgktTP8We1SCoS47DrQ/edit?usp=sharing"",""จัดที่ดิน!F54"")"),729.92)</f>
        <v>729.92</v>
      </c>
      <c r="K369" s="497">
        <f t="shared" ca="1" si="163"/>
        <v>27.034074074074073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IFERROR(__xludf.DUMMYFUNCTION("IMPORTRANGE(""https://docs.google.com/spreadsheets/d/1XWAQStnk-4SwqDmLtmXYiTMKHgktTP8We1SCoS47DrQ/edit?usp=sharing"",""จัดที่ดิน!G54"")"),47)</f>
        <v>47</v>
      </c>
      <c r="K370" s="497">
        <f t="shared" ca="1" si="163"/>
        <v>22.926829268292682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IFERROR(__xludf.DUMMYFUNCTION("IMPORTRANGE(""https://docs.google.com/spreadsheets/d/1XWAQStnk-4SwqDmLtmXYiTMKHgktTP8We1SCoS47DrQ/edit?usp=sharing"",""จัดที่ดิน!H54"")"),473.88)</f>
        <v>473.88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IFERROR(__xludf.DUMMYFUNCTION("IMPORTRANGE(""https://docs.google.com/spreadsheets/d/1XWAQStnk-4SwqDmLtmXYiTMKHgktTP8We1SCoS47DrQ/edit?usp=sharing"",""จัดที่ดิน!I54"")"),35)</f>
        <v>35</v>
      </c>
      <c r="K372" s="497">
        <f t="shared" ca="1" si="163"/>
        <v>17.073170731707318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IFERROR(__xludf.DUMMYFUNCTION("IMPORTRANGE(""https://docs.google.com/spreadsheets/d/1XWAQStnk-4SwqDmLtmXYiTMKHgktTP8We1SCoS47DrQ/edit?usp=sharing"",""จัดที่ดิน!J54"")"),294.52)</f>
        <v>294.52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114</v>
      </c>
      <c r="K374" s="491">
        <f t="shared" ca="1" si="163"/>
        <v>76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IFERROR(__xludf.DUMMYFUNCTION("IMPORTRANGE(""https://docs.google.com/spreadsheets/d/1XWAQStnk-4SwqDmLtmXYiTMKHgktTP8We1SCoS47DrQ/edit?usp=sharing"",""จัดที่ดิน!AH54"")"),94)</f>
        <v>94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IFERROR(__xludf.DUMMYFUNCTION("IMPORTRANGE(""https://docs.google.com/spreadsheets/d/1XWAQStnk-4SwqDmLtmXYiTMKHgktTP8We1SCoS47DrQ/edit?usp=sharing"",""จัดที่ดิน!AI54"")"),674.4)</f>
        <v>674.4</v>
      </c>
      <c r="K378" s="497">
        <f t="shared" ca="1" si="164"/>
        <v>67.44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IFERROR(__xludf.DUMMYFUNCTION("IMPORTRANGE(""https://docs.google.com/spreadsheets/d/1XWAQStnk-4SwqDmLtmXYiTMKHgktTP8We1SCoS47DrQ/edit?usp=sharing"",""จัดที่ดิน!AJ54"")"),113)</f>
        <v>113</v>
      </c>
      <c r="K379" s="497">
        <f t="shared" ca="1" si="164"/>
        <v>75.333333333333329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IFERROR(__xludf.DUMMYFUNCTION("IMPORTRANGE(""https://docs.google.com/spreadsheets/d/1XWAQStnk-4SwqDmLtmXYiTMKHgktTP8We1SCoS47DrQ/edit?usp=sharing"",""จัดที่ดิน!AK54"")"),1396.32)</f>
        <v>1396.32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IFERROR(__xludf.DUMMYFUNCTION("IMPORTRANGE(""https://docs.google.com/spreadsheets/d/1XWAQStnk-4SwqDmLtmXYiTMKHgktTP8We1SCoS47DrQ/edit?usp=sharing"",""จัดที่ดิน!AL54"")"),114)</f>
        <v>114</v>
      </c>
      <c r="K381" s="497">
        <f t="shared" ca="1" si="164"/>
        <v>76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IFERROR(__xludf.DUMMYFUNCTION("IMPORTRANGE(""https://docs.google.com/spreadsheets/d/1XWAQStnk-4SwqDmLtmXYiTMKHgktTP8We1SCoS47DrQ/edit?usp=sharing"",""จัดที่ดิน!AM54"")"),1404.56)</f>
        <v>1404.56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255264</v>
      </c>
      <c r="O414" s="549">
        <f ca="1">IF(L414&gt;0,N414*100/L414,0)</f>
        <v>31.520572760062876</v>
      </c>
      <c r="P414" s="549">
        <f ca="1">IF(M414&gt;0,N414*100/M414,0)</f>
        <v>31.520572760062876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83100</v>
      </c>
      <c r="O467" s="195">
        <f t="shared" ref="O467:O472" ca="1" si="207">IF(L467&gt;0,N467*100/L467,0)</f>
        <v>20.262708082894228</v>
      </c>
      <c r="P467" s="195">
        <f t="shared" ref="P467:P472" ca="1" si="208">IF(M467&gt;0,N467*100/M467,0)</f>
        <v>20.262708082894228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83100</v>
      </c>
      <c r="O469" s="93">
        <f t="shared" ca="1" si="207"/>
        <v>20.262708082894228</v>
      </c>
      <c r="P469" s="93">
        <f t="shared" ca="1" si="208"/>
        <v>20.262708082894228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83100</v>
      </c>
      <c r="O470" s="497">
        <f t="shared" ca="1" si="207"/>
        <v>20.262708082894228</v>
      </c>
      <c r="P470" s="497">
        <f t="shared" ca="1" si="208"/>
        <v>20.262708082894228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83100</v>
      </c>
      <c r="O472" s="93">
        <f t="shared" ca="1" si="207"/>
        <v>20.262708082894228</v>
      </c>
      <c r="P472" s="93">
        <f t="shared" ca="1" si="208"/>
        <v>20.262708082894228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58570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112600</v>
      </c>
      <c r="O544" s="155">
        <f t="shared" ref="O544:O549" ca="1" si="237">IF(L544&gt;0,N544*100/L544,0)</f>
        <v>39.60604994723883</v>
      </c>
      <c r="P544" s="155">
        <f t="shared" ref="P544:P549" ca="1" si="238">IF(M544&gt;0,N544*100/M544,0)</f>
        <v>39.60604994723883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112600</v>
      </c>
      <c r="O546" s="93">
        <f t="shared" ca="1" si="237"/>
        <v>39.60604994723883</v>
      </c>
      <c r="P546" s="93">
        <f t="shared" ca="1" si="238"/>
        <v>39.60604994723883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112600</v>
      </c>
      <c r="O547" s="497">
        <f t="shared" ca="1" si="237"/>
        <v>39.60604994723883</v>
      </c>
      <c r="P547" s="497">
        <f t="shared" ca="1" si="238"/>
        <v>39.60604994723883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112600</v>
      </c>
      <c r="O549" s="93">
        <f t="shared" ca="1" si="237"/>
        <v>39.60604994723883</v>
      </c>
      <c r="P549" s="93">
        <f t="shared" ca="1" si="238"/>
        <v>39.60604994723883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62830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6750+18800+24220</f>
        <v>49770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3043</v>
      </c>
      <c r="K592" s="672">
        <f t="shared" ref="K592:K594" ca="1" si="254">IF(I592&gt;0,J592*100/I592,0)</f>
        <v>98.386945542841815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3043</v>
      </c>
      <c r="K593" s="411">
        <f t="shared" ca="1" si="254"/>
        <v>98.386945542841815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240</v>
      </c>
      <c r="K594" s="411">
        <f t="shared" ca="1" si="254"/>
        <v>99.585062240663902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2940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231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2940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231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103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103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IFERROR(__xludf.DUMMYFUNCTION("IMPORTRANGE(""https://docs.google.com/spreadsheets/d/1XWAQStnk-4SwqDmLtmXYiTMKHgktTP8We1SCoS47DrQ/edit?usp=sharing"",""จัดที่ดิน!AU54"")"),2)</f>
        <v>2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IFERROR(__xludf.DUMMYFUNCTION("IMPORTRANGE(""https://docs.google.com/spreadsheets/d/1XWAQStnk-4SwqDmLtmXYiTMKHgktTP8We1SCoS47DrQ/edit?usp=sharing"",""จัดที่ดิน!AV54"")"),15.66)</f>
        <v>15.66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IFERROR(__xludf.DUMMYFUNCTION("IMPORTRANGE(""https://docs.google.com/spreadsheets/d/1XWAQStnk-4SwqDmLtmXYiTMKHgktTP8We1SCoS47DrQ/edit?usp=sharing"",""จัดที่ดิน!AW54"")"),1)</f>
        <v>1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IFERROR(__xludf.DUMMYFUNCTION("IMPORTRANGE(""https://docs.google.com/spreadsheets/d/1XWAQStnk-4SwqDmLtmXYiTMKHgktTP8We1SCoS47DrQ/edit?usp=sharing"",""จัดที่ดิน!AX54"")"),14.61)</f>
        <v>14.61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2585</v>
      </c>
      <c r="O685" s="195">
        <f t="shared" ref="O685:O688" ca="1" si="283">IF(L685&gt;0,N685*100/L685,0)</f>
        <v>9.4480994152046787</v>
      </c>
      <c r="P685" s="195">
        <f t="shared" ref="P685:P688" ca="1" si="284">IF(M685&gt;0,N685*100/M685,0)</f>
        <v>9.4480994152046787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2585</v>
      </c>
      <c r="O687" s="93">
        <f t="shared" ca="1" si="283"/>
        <v>9.4480994152046787</v>
      </c>
      <c r="P687" s="93">
        <f t="shared" ca="1" si="284"/>
        <v>9.4480994152046787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2585</v>
      </c>
      <c r="O688" s="497">
        <f t="shared" ca="1" si="283"/>
        <v>9.4480994152046787</v>
      </c>
      <c r="P688" s="497">
        <f t="shared" ca="1" si="284"/>
        <v>9.4480994152046787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2585</v>
      </c>
      <c r="O690" s="93">
        <f ca="1">IF(L690&gt;0,N690*100/L690,0)</f>
        <v>9.4480994152046787</v>
      </c>
      <c r="P690" s="93">
        <f ca="1">IF(M690&gt;0,N690*100/M690,0)</f>
        <v>9.4480994152046787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2585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IFERROR(__xludf.DUMMYFUNCTION("IMPORTRANGE(""https://docs.google.com/spreadsheets/d/19vJNZY_5yjcGF2XGBMNZRCAIB0Kwfpjp8YEOfu-bneM/edit?usp=sharing"",""งานกองทุน!F54"")"),4605000)</f>
        <v>4605000</v>
      </c>
      <c r="K821" s="497">
        <f t="shared" ref="K821:K828" ca="1" si="335">IF(I821&gt;0,J821*100/I821,0)</f>
        <v>66.874818472262561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IFERROR(__xludf.DUMMYFUNCTION("IMPORTRANGE(""https://docs.google.com/spreadsheets/d/19vJNZY_5yjcGF2XGBMNZRCAIB0Kwfpjp8YEOfu-bneM/edit?usp=sharing"",""งานกองทุน!E54"")"),232)</f>
        <v>232</v>
      </c>
      <c r="K822" s="497">
        <f t="shared" ca="1" si="335"/>
        <v>67.246376811594203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IFERROR(__xludf.DUMMYFUNCTION("IMPORTRANGE(""https://docs.google.com/spreadsheets/d/19vJNZY_5yjcGF2XGBMNZRCAIB0Kwfpjp8YEOfu-bneM/edit?usp=sharing"",""งานกองทุน!K54"")"),1220657.56)</f>
        <v>1220657.56</v>
      </c>
      <c r="K823" s="497">
        <f t="shared" ca="1" si="335"/>
        <v>8.0565804108674541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IFERROR(__xludf.DUMMYFUNCTION("IMPORTRANGE(""https://docs.google.com/spreadsheets/d/19vJNZY_5yjcGF2XGBMNZRCAIB0Kwfpjp8YEOfu-bneM/edit?usp=sharing"",""งานกองทุน!J54"")"),134)</f>
        <v>134</v>
      </c>
      <c r="K824" s="497">
        <f t="shared" ca="1" si="335"/>
        <v>38.840579710144929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IFERROR(__xludf.DUMMYFUNCTION("IMPORTRANGE(""https://docs.google.com/spreadsheets/d/19vJNZY_5yjcGF2XGBMNZRCAIB0Kwfpjp8YEOfu-bneM/edit?usp=sharing"",""งานกองทุน!P54"")"),49875.51)</f>
        <v>49875.51</v>
      </c>
      <c r="K825" s="497">
        <f t="shared" ca="1" si="335"/>
        <v>4.7193212952050763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IFERROR(__xludf.DUMMYFUNCTION("IMPORTRANGE(""https://docs.google.com/spreadsheets/d/19vJNZY_5yjcGF2XGBMNZRCAIB0Kwfpjp8YEOfu-bneM/edit?usp=sharing"",""งานกองทุน!O54"")"),22)</f>
        <v>22</v>
      </c>
      <c r="K826" s="497">
        <f t="shared" ca="1" si="335"/>
        <v>20.183486238532112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IFERROR(__xludf.DUMMYFUNCTION("IMPORTRANGE(""https://docs.google.com/spreadsheets/d/19vJNZY_5yjcGF2XGBMNZRCAIB0Kwfpjp8YEOfu-bneM/edit?usp=sharing"",""งานกองทุน!U54"")"),4000000)</f>
        <v>4000000</v>
      </c>
      <c r="K827" s="497">
        <f t="shared" ca="1" si="335"/>
        <v>28.818443804034583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IFERROR(__xludf.DUMMYFUNCTION("IMPORTRANGE(""https://docs.google.com/spreadsheets/d/19vJNZY_5yjcGF2XGBMNZRCAIB0Kwfpjp8YEOfu-bneM/edit?usp=sharing"",""งานกองทุน!T54"")"),200)</f>
        <v>200</v>
      </c>
      <c r="K828" s="502">
        <f t="shared" ca="1" si="335"/>
        <v>36.036036036036037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994D-396A-4766-ABA3-DA18FADA259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335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6682818</v>
      </c>
      <c r="N8" s="22">
        <f t="shared" ca="1" si="0"/>
        <v>5804423.1699999999</v>
      </c>
      <c r="O8" s="22">
        <f t="shared" ref="O8:O16" ca="1" si="1">IF(L8&gt;0,N8*100/L8,0)</f>
        <v>78.948080867734475</v>
      </c>
      <c r="P8" s="22">
        <f t="shared" ref="P8:P16" ca="1" si="2">IF(M8&gt;0,N8*100/M8,0)</f>
        <v>86.85592170847687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6682818</v>
      </c>
      <c r="N10" s="30">
        <f t="shared" ca="1" si="3"/>
        <v>5804423.1699999999</v>
      </c>
      <c r="O10" s="30">
        <f t="shared" ca="1" si="1"/>
        <v>78.948080867734475</v>
      </c>
      <c r="P10" s="30">
        <f t="shared" ca="1" si="2"/>
        <v>86.85592170847687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5256218</v>
      </c>
      <c r="N11" s="497">
        <f t="shared" ca="1" si="4"/>
        <v>4377823.17</v>
      </c>
      <c r="O11" s="497">
        <f t="shared" ca="1" si="1"/>
        <v>74.724694095162278</v>
      </c>
      <c r="P11" s="497">
        <f t="shared" ca="1" si="2"/>
        <v>83.288462731188091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5256218</v>
      </c>
      <c r="N13" s="93">
        <f t="shared" ca="1" si="5"/>
        <v>4377823.17</v>
      </c>
      <c r="O13" s="93">
        <f t="shared" ca="1" si="1"/>
        <v>74.724694095162278</v>
      </c>
      <c r="P13" s="93">
        <f t="shared" ca="1" si="2"/>
        <v>83.288462731188091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4744120</v>
      </c>
      <c r="N18" s="22">
        <f t="shared" ca="1" si="8"/>
        <v>4452773.42</v>
      </c>
      <c r="O18" s="22">
        <f t="shared" ref="O18:O26" ca="1" si="9">IF(L18&gt;0,N18*100/L18,0)</f>
        <v>82.253058231219882</v>
      </c>
      <c r="P18" s="22">
        <f t="shared" ref="P18:P26" ca="1" si="10">IF(M18&gt;0,N18*100/M18,0)</f>
        <v>93.858785612505585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4744120</v>
      </c>
      <c r="N20" s="30">
        <f t="shared" ca="1" si="11"/>
        <v>4452773.42</v>
      </c>
      <c r="O20" s="30">
        <f t="shared" ca="1" si="9"/>
        <v>82.253058231219882</v>
      </c>
      <c r="P20" s="30">
        <f t="shared" ca="1" si="10"/>
        <v>93.858785612505585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3317520</v>
      </c>
      <c r="N21" s="497">
        <f t="shared" ca="1" si="12"/>
        <v>3026173.42</v>
      </c>
      <c r="O21" s="497">
        <f t="shared" ca="1" si="9"/>
        <v>77.200172453158942</v>
      </c>
      <c r="P21" s="497">
        <f t="shared" ca="1" si="10"/>
        <v>91.217940509778387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3317520</v>
      </c>
      <c r="N23" s="93">
        <f t="shared" ca="1" si="13"/>
        <v>3026173.42</v>
      </c>
      <c r="O23" s="93">
        <f t="shared" ca="1" si="9"/>
        <v>77.200172453158942</v>
      </c>
      <c r="P23" s="93">
        <f t="shared" ca="1" si="10"/>
        <v>91.217940509778387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1351649.75</v>
      </c>
      <c r="O28" s="22">
        <f t="shared" ref="O28:O37" ca="1" si="17">IF(L28&gt;0,N28*100/L28,0)</f>
        <v>69.719458626356456</v>
      </c>
      <c r="P28" s="22">
        <f t="shared" ref="P28:P37" ca="1" si="18">IF(M28&gt;0,N28*100/M28,0)</f>
        <v>69.719458626356456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1351649.75</v>
      </c>
      <c r="O30" s="30">
        <f t="shared" ca="1" si="17"/>
        <v>69.719458626356456</v>
      </c>
      <c r="P30" s="30">
        <f t="shared" ca="1" si="18"/>
        <v>69.719458626356456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1351649.75</v>
      </c>
      <c r="O31" s="497">
        <f t="shared" ca="1" si="17"/>
        <v>69.719458626356456</v>
      </c>
      <c r="P31" s="497">
        <f t="shared" ca="1" si="18"/>
        <v>69.719458626356456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1351649.75</v>
      </c>
      <c r="O33" s="93">
        <f t="shared" ca="1" si="17"/>
        <v>69.719458626356456</v>
      </c>
      <c r="P33" s="93">
        <f t="shared" ca="1" si="18"/>
        <v>69.719458626356456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4744120</v>
      </c>
      <c r="N37" s="59">
        <f t="shared" ca="1" si="24"/>
        <v>4452773.42</v>
      </c>
      <c r="O37" s="59">
        <f t="shared" ca="1" si="17"/>
        <v>82.253058231219882</v>
      </c>
      <c r="P37" s="59">
        <f t="shared" ca="1" si="18"/>
        <v>93.858785612505585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561650</v>
      </c>
      <c r="N41" s="85">
        <f t="shared" ca="1" si="25"/>
        <v>495358</v>
      </c>
      <c r="O41" s="85">
        <f t="shared" ref="O41:O49" ca="1" si="26">IF(L41&gt;0,N41*100/L41,0)</f>
        <v>92.288402421984159</v>
      </c>
      <c r="P41" s="85">
        <f t="shared" ref="P41:P49" ca="1" si="27">IF(M41&gt;0,N41*100/M41,0)</f>
        <v>88.19691978990474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561650</v>
      </c>
      <c r="N43" s="92">
        <f t="shared" ca="1" si="28"/>
        <v>495358</v>
      </c>
      <c r="O43" s="92">
        <f t="shared" ca="1" si="26"/>
        <v>92.288402421984159</v>
      </c>
      <c r="P43" s="92">
        <f t="shared" ca="1" si="27"/>
        <v>88.19691978990474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561650</v>
      </c>
      <c r="N44" s="497">
        <f t="shared" ca="1" si="29"/>
        <v>495358</v>
      </c>
      <c r="O44" s="497">
        <f t="shared" ca="1" si="26"/>
        <v>92.288402421984159</v>
      </c>
      <c r="P44" s="497">
        <f t="shared" ca="1" si="27"/>
        <v>88.19691978990474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IFERROR(__xludf.DUMMYFUNCTION("IMPORTRANGE(""https://docs.google.com/spreadsheets/d/1MeEWN-I1oV_STSDYn1IFDPWt_1FKiwhDph83XaGc0o0/edit?usp=sharing"",""งบพรบ!R55"")"),561650)</f>
        <v>561650</v>
      </c>
      <c r="N46" s="93">
        <f ca="1">IFERROR(__xludf.DUMMYFUNCTION("IMPORTRANGE(""https://docs.google.com/spreadsheets/d/1MeEWN-I1oV_STSDYn1IFDPWt_1FKiwhDph83XaGc0o0/edit?usp=sharing"",""งบพรบ!T55"")"),495358)</f>
        <v>495358</v>
      </c>
      <c r="O46" s="93">
        <f t="shared" ca="1" si="26"/>
        <v>92.288402421984159</v>
      </c>
      <c r="P46" s="93">
        <f t="shared" ca="1" si="27"/>
        <v>88.19691978990474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886025</v>
      </c>
      <c r="N53" s="116">
        <f t="shared" ca="1" si="31"/>
        <v>866170.38</v>
      </c>
      <c r="O53" s="116">
        <f t="shared" ref="O53:O61" ca="1" si="32">IF(L53&gt;0,N53*100/L53,0)</f>
        <v>77.509653691275162</v>
      </c>
      <c r="P53" s="116">
        <f t="shared" ref="P53:P61" ca="1" si="33">IF(M53&gt;0,N53*100/M53,0)</f>
        <v>97.759135464574925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886025</v>
      </c>
      <c r="N55" s="123">
        <f t="shared" ca="1" si="34"/>
        <v>866170.38</v>
      </c>
      <c r="O55" s="123">
        <f t="shared" ca="1" si="32"/>
        <v>77.509653691275162</v>
      </c>
      <c r="P55" s="123">
        <f t="shared" ca="1" si="33"/>
        <v>97.759135464574925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697225</v>
      </c>
      <c r="N56" s="497">
        <f t="shared" ca="1" si="35"/>
        <v>677370.38</v>
      </c>
      <c r="O56" s="497">
        <f t="shared" ca="1" si="32"/>
        <v>72.937480348874772</v>
      </c>
      <c r="P56" s="497">
        <f t="shared" ca="1" si="33"/>
        <v>97.152336763598555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IFERROR(__xludf.DUMMYFUNCTION("IMPORTRANGE(""https://docs.google.com/spreadsheets/d/1MeEWN-I1oV_STSDYn1IFDPWt_1FKiwhDph83XaGc0o0/edit?usp=sharing"",""งบพรบ!AB55"")"),697225)</f>
        <v>697225</v>
      </c>
      <c r="N58" s="93">
        <f ca="1">IFERROR(__xludf.DUMMYFUNCTION("IMPORTRANGE(""https://docs.google.com/spreadsheets/d/1MeEWN-I1oV_STSDYn1IFDPWt_1FKiwhDph83XaGc0o0/edit?usp=sharing"",""งบพรบ!AD55"")"),677370.38)</f>
        <v>677370.38</v>
      </c>
      <c r="O58" s="93">
        <f t="shared" ca="1" si="32"/>
        <v>72.937480348874772</v>
      </c>
      <c r="P58" s="93">
        <f t="shared" ca="1" si="33"/>
        <v>97.152336763598555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49830</v>
      </c>
      <c r="O88" s="155">
        <f t="shared" ref="O88:O96" ca="1" si="50">IF(L88&gt;0,N88*100/L88,0)</f>
        <v>58.049860205032616</v>
      </c>
      <c r="P88" s="155">
        <f t="shared" ref="P88:P96" ca="1" si="51">IF(M88&gt;0,N88*100/M88,0)</f>
        <v>96.964389959136014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49830</v>
      </c>
      <c r="O90" s="93">
        <f t="shared" ca="1" si="50"/>
        <v>58.049860205032616</v>
      </c>
      <c r="P90" s="93">
        <f t="shared" ca="1" si="51"/>
        <v>96.964389959136014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49830</v>
      </c>
      <c r="O91" s="497">
        <f t="shared" ca="1" si="50"/>
        <v>58.049860205032616</v>
      </c>
      <c r="P91" s="497">
        <f t="shared" ca="1" si="51"/>
        <v>96.964389959136014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IFERROR(__xludf.DUMMYFUNCTION("IMPORTRANGE(""https://docs.google.com/spreadsheets/d/1MeEWN-I1oV_STSDYn1IFDPWt_1FKiwhDph83XaGc0o0/edit?usp=sharing"",""งบพรบ!AV55"")"),51390)</f>
        <v>51390</v>
      </c>
      <c r="N93" s="93">
        <f ca="1">IFERROR(__xludf.DUMMYFUNCTION("IMPORTRANGE(""https://docs.google.com/spreadsheets/d/1MeEWN-I1oV_STSDYn1IFDPWt_1FKiwhDph83XaGc0o0/edit?usp=sharing"",""งบพรบ!AX55"")"),49830)</f>
        <v>49830</v>
      </c>
      <c r="O93" s="93">
        <f t="shared" ca="1" si="50"/>
        <v>58.049860205032616</v>
      </c>
      <c r="P93" s="93">
        <f t="shared" ca="1" si="51"/>
        <v>96.964389959136014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146330</v>
      </c>
      <c r="O132" s="155">
        <f t="shared" ref="O132:O140" ca="1" si="70">IF(L132&gt;0,N132*100/L132,0)</f>
        <v>96.488740892156542</v>
      </c>
      <c r="P132" s="155">
        <f t="shared" ref="P132:P140" ca="1" si="71">IF(M132&gt;0,N132*100/M132,0)</f>
        <v>99.611980939414565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146330</v>
      </c>
      <c r="O134" s="93">
        <f t="shared" ca="1" si="70"/>
        <v>96.488740892156542</v>
      </c>
      <c r="P134" s="93">
        <f t="shared" ca="1" si="71"/>
        <v>99.611980939414565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43330</v>
      </c>
      <c r="O135" s="497">
        <f t="shared" ca="1" si="70"/>
        <v>89.05559551947384</v>
      </c>
      <c r="P135" s="497">
        <f t="shared" ca="1" si="71"/>
        <v>98.701594533029606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IFERROR(__xludf.DUMMYFUNCTION("IMPORTRANGE(""https://docs.google.com/spreadsheets/d/1MeEWN-I1oV_STSDYn1IFDPWt_1FKiwhDph83XaGc0o0/edit?usp=sharing"",""งบพรบ!BP55"")"),43900)</f>
        <v>43900</v>
      </c>
      <c r="N137" s="93">
        <f ca="1">IFERROR(__xludf.DUMMYFUNCTION("IMPORTRANGE(""https://docs.google.com/spreadsheets/d/1MeEWN-I1oV_STSDYn1IFDPWt_1FKiwhDph83XaGc0o0/edit?usp=sharing"",""งบพรบ!BR55"")"),43330)</f>
        <v>43330</v>
      </c>
      <c r="O137" s="93">
        <f t="shared" ca="1" si="70"/>
        <v>89.05559551947384</v>
      </c>
      <c r="P137" s="93">
        <f t="shared" ca="1" si="71"/>
        <v>98.701594533029606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562075</v>
      </c>
      <c r="N181" s="155">
        <f t="shared" ca="1" si="92"/>
        <v>502625.12</v>
      </c>
      <c r="O181" s="155">
        <f t="shared" ref="O181:O189" ca="1" si="93">IF(L181&gt;0,N181*100/L181,0)</f>
        <v>79.315941297143752</v>
      </c>
      <c r="P181" s="155">
        <f t="shared" ref="P181:P189" ca="1" si="94">IF(M181&gt;0,N181*100/M181,0)</f>
        <v>89.423141039896805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562075</v>
      </c>
      <c r="N183" s="93">
        <f t="shared" ca="1" si="95"/>
        <v>502625.12</v>
      </c>
      <c r="O183" s="93">
        <f t="shared" ca="1" si="93"/>
        <v>79.315941297143752</v>
      </c>
      <c r="P183" s="93">
        <f t="shared" ca="1" si="94"/>
        <v>89.423141039896805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562075</v>
      </c>
      <c r="N184" s="497">
        <f t="shared" ca="1" si="96"/>
        <v>502625.12</v>
      </c>
      <c r="O184" s="497">
        <f t="shared" ca="1" si="93"/>
        <v>79.315941297143752</v>
      </c>
      <c r="P184" s="497">
        <f t="shared" ca="1" si="94"/>
        <v>89.423141039896805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IFERROR(__xludf.DUMMYFUNCTION("IMPORTRANGE(""https://docs.google.com/spreadsheets/d/1MeEWN-I1oV_STSDYn1IFDPWt_1FKiwhDph83XaGc0o0/edit?usp=sharing"",""งบพรบ!CT55"")"),562075)</f>
        <v>562075</v>
      </c>
      <c r="N186" s="93">
        <f ca="1">IFERROR(__xludf.DUMMYFUNCTION("IMPORTRANGE(""https://docs.google.com/spreadsheets/d/1MeEWN-I1oV_STSDYn1IFDPWt_1FKiwhDph83XaGc0o0/edit?usp=sharing"",""งบพรบ!CV55"")"),502625.12)</f>
        <v>502625.12</v>
      </c>
      <c r="O186" s="93">
        <f t="shared" ca="1" si="93"/>
        <v>79.315941297143752</v>
      </c>
      <c r="P186" s="93">
        <f t="shared" ca="1" si="94"/>
        <v>89.423141039896805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4320</v>
      </c>
      <c r="O191" s="155">
        <f ca="1">IF(L191&gt;0,N191*100/L191,0)</f>
        <v>72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12100</v>
      </c>
      <c r="O217" s="155">
        <f ca="1">IF(L217&gt;0,N217*100/L217,0)</f>
        <v>48.4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2100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284105.06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120990.06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93115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60000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60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156005.06</v>
      </c>
      <c r="O238" s="155">
        <f ca="1">IF(L238&gt;0,N238*100/L238,0)</f>
        <v>65.029203834931224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50">
        <v>96150.06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50">
        <v>59855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50"/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50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50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50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50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79.246861924686186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79.246861924686186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79.246861924686186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IFERROR(__xludf.DUMMYFUNCTION("IMPORTRANGE(""https://docs.google.com/spreadsheets/d/1MeEWN-I1oV_STSDYn1IFDPWt_1FKiwhDph83XaGc0o0/edit?usp=sharing"",""งบพรบ!DD55"")"),23900)</f>
        <v>23900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79.246861924686186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50</v>
      </c>
      <c r="J276" s="85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186400</v>
      </c>
      <c r="N298" s="155">
        <f t="shared" ca="1" si="135"/>
        <v>176490.08</v>
      </c>
      <c r="O298" s="155">
        <f t="shared" ref="O298:O306" ca="1" si="136">IF(L298&gt;0,N298*100/L298,0)</f>
        <v>78.300834072759542</v>
      </c>
      <c r="P298" s="155">
        <f t="shared" ref="P298:P306" ca="1" si="137">IF(M298&gt;0,N298*100/M298,0)</f>
        <v>94.683519313304714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186400</v>
      </c>
      <c r="N300" s="93">
        <f t="shared" ca="1" si="138"/>
        <v>176490.08</v>
      </c>
      <c r="O300" s="93">
        <f t="shared" ca="1" si="136"/>
        <v>78.300834072759542</v>
      </c>
      <c r="P300" s="93">
        <f t="shared" ca="1" si="137"/>
        <v>94.683519313304714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186400</v>
      </c>
      <c r="N301" s="497">
        <f t="shared" ca="1" si="139"/>
        <v>176490.08</v>
      </c>
      <c r="O301" s="497">
        <f t="shared" ca="1" si="136"/>
        <v>78.300834072759542</v>
      </c>
      <c r="P301" s="497">
        <f t="shared" ca="1" si="137"/>
        <v>94.683519313304714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IFERROR(__xludf.DUMMYFUNCTION("IMPORTRANGE(""https://docs.google.com/spreadsheets/d/1MeEWN-I1oV_STSDYn1IFDPWt_1FKiwhDph83XaGc0o0/edit?usp=sharing"",""งบพรบ!DX55"")"),186400)</f>
        <v>186400</v>
      </c>
      <c r="N303" s="93">
        <f ca="1">IFERROR(__xludf.DUMMYFUNCTION("IMPORTRANGE(""https://docs.google.com/spreadsheets/d/1MeEWN-I1oV_STSDYn1IFDPWt_1FKiwhDph83XaGc0o0/edit?usp=sharing"",""งบพรบ!DZ55"")"),176490.08)</f>
        <v>176490.08</v>
      </c>
      <c r="O303" s="93">
        <f t="shared" ca="1" si="136"/>
        <v>78.300834072759542</v>
      </c>
      <c r="P303" s="93">
        <f t="shared" ca="1" si="137"/>
        <v>94.683519313304714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7458</v>
      </c>
      <c r="K327" s="445">
        <f ca="1">IF(I327&gt;0,J327*100/I327,0)</f>
        <v>173.44186046511629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1030250</v>
      </c>
      <c r="N328" s="155">
        <f t="shared" ca="1" si="149"/>
        <v>1021273.33</v>
      </c>
      <c r="O328" s="155">
        <f t="shared" ref="O328:O336" ca="1" si="150">IF(L328&gt;0,N328*100/L328,0)</f>
        <v>89.664032484635641</v>
      </c>
      <c r="P328" s="155">
        <f t="shared" ref="P328:P336" ca="1" si="151">IF(M328&gt;0,N328*100/M328,0)</f>
        <v>99.128690123756371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1030250</v>
      </c>
      <c r="N330" s="93">
        <f t="shared" ca="1" si="152"/>
        <v>1021273.33</v>
      </c>
      <c r="O330" s="93">
        <f t="shared" ca="1" si="150"/>
        <v>89.664032484635641</v>
      </c>
      <c r="P330" s="93">
        <f t="shared" ca="1" si="151"/>
        <v>99.128690123756371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126273.33</v>
      </c>
      <c r="O331" s="497">
        <f t="shared" ca="1" si="150"/>
        <v>71.340864406779659</v>
      </c>
      <c r="P331" s="497">
        <f t="shared" ca="1" si="151"/>
        <v>93.362905730129384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IFERROR(__xludf.DUMMYFUNCTION("IMPORTRANGE(""https://docs.google.com/spreadsheets/d/1MeEWN-I1oV_STSDYn1IFDPWt_1FKiwhDph83XaGc0o0/edit?usp=sharing"",""งบพรบ!ER55"")"),135250)</f>
        <v>135250</v>
      </c>
      <c r="N333" s="93">
        <f ca="1">IFERROR(__xludf.DUMMYFUNCTION("IMPORTRANGE(""https://docs.google.com/spreadsheets/d/1MeEWN-I1oV_STSDYn1IFDPWt_1FKiwhDph83XaGc0o0/edit?usp=sharing"",""งบพรบ!ET55"")"),126273.33)</f>
        <v>126273.33</v>
      </c>
      <c r="O333" s="93">
        <f t="shared" ca="1" si="150"/>
        <v>71.340864406779659</v>
      </c>
      <c r="P333" s="93">
        <f t="shared" ca="1" si="151"/>
        <v>93.362905730129384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IFERROR(__xludf.DUMMYFUNCTION("IMPORTRANGE(""https://docs.google.com/spreadsheets/d/1kVcqe37tkHyjCSG3S0O1AXqVkqjo8mSIZil3BcpIysc/edit?usp=sharing"",""ศูนย์!D55"")"),6512)</f>
        <v>6512</v>
      </c>
      <c r="K338" s="497">
        <f ca="1">IF(I338&gt;0,J338*100/I338,0)</f>
        <v>151.44186046511629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1225760</v>
      </c>
      <c r="N345" s="155">
        <f t="shared" ca="1" si="155"/>
        <v>1106671.51</v>
      </c>
      <c r="O345" s="155">
        <f t="shared" ref="O345:O353" ca="1" si="156">IF(L345&gt;0,N345*100/L345,0)</f>
        <v>76.795125150062105</v>
      </c>
      <c r="P345" s="155">
        <f t="shared" ref="P345:P353" ca="1" si="157">IF(M345&gt;0,N345*100/M345,0)</f>
        <v>90.284518176478272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1225760</v>
      </c>
      <c r="N347" s="93">
        <f t="shared" ca="1" si="158"/>
        <v>1106671.51</v>
      </c>
      <c r="O347" s="93">
        <f t="shared" ca="1" si="156"/>
        <v>76.795125150062105</v>
      </c>
      <c r="P347" s="93">
        <f t="shared" ca="1" si="157"/>
        <v>90.284518176478272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985960</v>
      </c>
      <c r="N348" s="497">
        <f t="shared" ca="1" si="159"/>
        <v>866871.51</v>
      </c>
      <c r="O348" s="497">
        <f t="shared" ca="1" si="156"/>
        <v>72.162920076252632</v>
      </c>
      <c r="P348" s="497">
        <f t="shared" ca="1" si="157"/>
        <v>87.921569840561489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IFERROR(__xludf.DUMMYFUNCTION("IMPORTRANGE(""https://docs.google.com/spreadsheets/d/1MeEWN-I1oV_STSDYn1IFDPWt_1FKiwhDph83XaGc0o0/edit?usp=sharing"",""งบพรบ!FB55"")"),985960)</f>
        <v>985960</v>
      </c>
      <c r="N350" s="93">
        <f ca="1">IFERROR(__xludf.DUMMYFUNCTION("IMPORTRANGE(""https://docs.google.com/spreadsheets/d/1MeEWN-I1oV_STSDYn1IFDPWt_1FKiwhDph83XaGc0o0/edit?usp=sharing"",""งบพรบ!FD55"")"),866871.51)</f>
        <v>866871.51</v>
      </c>
      <c r="O350" s="93">
        <f t="shared" ca="1" si="156"/>
        <v>72.162920076252632</v>
      </c>
      <c r="P350" s="93">
        <f t="shared" ca="1" si="157"/>
        <v>87.921569840561489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221</v>
      </c>
      <c r="K355" s="465">
        <f ca="1">IF(I355&gt;0,J355*100/I355,0)</f>
        <v>40.18181818181818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IFERROR(__xludf.DUMMYFUNCTION("IMPORTRANGE(""https://docs.google.com/spreadsheets/d/1XWAQStnk-4SwqDmLtmXYiTMKHgktTP8We1SCoS47DrQ/edit?usp=sharing"",""จัดที่ดิน!W55"")"),431)</f>
        <v>431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IFERROR(__xludf.DUMMYFUNCTION("IMPORTRANGE(""https://docs.google.com/spreadsheets/d/1XWAQStnk-4SwqDmLtmXYiTMKHgktTP8We1SCoS47DrQ/edit?usp=sharing"",""จัดที่ดิน!X55"")"),5740.53)</f>
        <v>5740.53</v>
      </c>
      <c r="K359" s="497">
        <f t="shared" ca="1" si="161"/>
        <v>104.37327272727272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IFERROR(__xludf.DUMMYFUNCTION("IMPORTRANGE(""https://docs.google.com/spreadsheets/d/1XWAQStnk-4SwqDmLtmXYiTMKHgktTP8We1SCoS47DrQ/edit?usp=sharing"",""จัดที่ดิน!Y55"")"),312)</f>
        <v>312</v>
      </c>
      <c r="K360" s="497">
        <f t="shared" ca="1" si="161"/>
        <v>56.727272727272727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IFERROR(__xludf.DUMMYFUNCTION("IMPORTRANGE(""https://docs.google.com/spreadsheets/d/1XWAQStnk-4SwqDmLtmXYiTMKHgktTP8We1SCoS47DrQ/edit?usp=sharing"",""จัดที่ดิน!Z55"")"),4154.2)</f>
        <v>4154.2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IFERROR(__xludf.DUMMYFUNCTION("IMPORTRANGE(""https://docs.google.com/spreadsheets/d/1XWAQStnk-4SwqDmLtmXYiTMKHgktTP8We1SCoS47DrQ/edit?usp=sharing"",""จัดที่ดิน!AA55"")"),221)</f>
        <v>221</v>
      </c>
      <c r="K362" s="497">
        <f t="shared" ca="1" si="161"/>
        <v>40.18181818181818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IFERROR(__xludf.DUMMYFUNCTION("IMPORTRANGE(""https://docs.google.com/spreadsheets/d/1XWAQStnk-4SwqDmLtmXYiTMKHgktTP8We1SCoS47DrQ/edit?usp=sharing"",""จัดที่ดิน!AB55"")"),2676.84)</f>
        <v>2676.84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439</v>
      </c>
      <c r="K364" s="479">
        <f t="shared" ca="1" si="161"/>
        <v>46.210526315789473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97</v>
      </c>
      <c r="K365" s="491">
        <f t="shared" ca="1" si="161"/>
        <v>48.5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IFERROR(__xludf.DUMMYFUNCTION("IMPORTRANGE(""https://docs.google.com/spreadsheets/d/1XWAQStnk-4SwqDmLtmXYiTMKHgktTP8We1SCoS47DrQ/edit?usp=sharing"",""จัดที่ดิน!E55"")"),243)</f>
        <v>243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IFERROR(__xludf.DUMMYFUNCTION("IMPORTRANGE(""https://docs.google.com/spreadsheets/d/1XWAQStnk-4SwqDmLtmXYiTMKHgktTP8We1SCoS47DrQ/edit?usp=sharing"",""จัดที่ดิน!F55"")"),3724.15)</f>
        <v>3724.15</v>
      </c>
      <c r="K369" s="497">
        <f t="shared" ca="1" si="163"/>
        <v>186.20750000000001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IFERROR(__xludf.DUMMYFUNCTION("IMPORTRANGE(""https://docs.google.com/spreadsheets/d/1XWAQStnk-4SwqDmLtmXYiTMKHgktTP8We1SCoS47DrQ/edit?usp=sharing"",""จัดที่ดิน!G55"")"),170)</f>
        <v>170</v>
      </c>
      <c r="K370" s="497">
        <f t="shared" ca="1" si="163"/>
        <v>85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IFERROR(__xludf.DUMMYFUNCTION("IMPORTRANGE(""https://docs.google.com/spreadsheets/d/1XWAQStnk-4SwqDmLtmXYiTMKHgktTP8We1SCoS47DrQ/edit?usp=sharing"",""จัดที่ดิน!H55"")"),2631.64)</f>
        <v>2631.64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IFERROR(__xludf.DUMMYFUNCTION("IMPORTRANGE(""https://docs.google.com/spreadsheets/d/1XWAQStnk-4SwqDmLtmXYiTMKHgktTP8We1SCoS47DrQ/edit?usp=sharing"",""จัดที่ดิน!I55"")"),97)</f>
        <v>97</v>
      </c>
      <c r="K372" s="497">
        <f t="shared" ca="1" si="163"/>
        <v>48.5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IFERROR(__xludf.DUMMYFUNCTION("IMPORTRANGE(""https://docs.google.com/spreadsheets/d/1XWAQStnk-4SwqDmLtmXYiTMKHgktTP8We1SCoS47DrQ/edit?usp=sharing"",""จัดที่ดิน!J55"")"),1361.69)</f>
        <v>1361.69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342</v>
      </c>
      <c r="K374" s="491">
        <f t="shared" ca="1" si="163"/>
        <v>45.6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IFERROR(__xludf.DUMMYFUNCTION("IMPORTRANGE(""https://docs.google.com/spreadsheets/d/1XWAQStnk-4SwqDmLtmXYiTMKHgktTP8We1SCoS47DrQ/edit?usp=sharing"",""จัดที่ดิน!AH55"")"),188)</f>
        <v>188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IFERROR(__xludf.DUMMYFUNCTION("IMPORTRANGE(""https://docs.google.com/spreadsheets/d/1XWAQStnk-4SwqDmLtmXYiTMKHgktTP8We1SCoS47DrQ/edit?usp=sharing"",""จัดที่ดิน!AI55"")"),2016.38)</f>
        <v>2016.38</v>
      </c>
      <c r="K378" s="497">
        <f t="shared" ca="1" si="164"/>
        <v>57.610857142857142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IFERROR(__xludf.DUMMYFUNCTION("IMPORTRANGE(""https://docs.google.com/spreadsheets/d/1XWAQStnk-4SwqDmLtmXYiTMKHgktTP8We1SCoS47DrQ/edit?usp=sharing"",""จัดที่ดิน!AJ55"")"),360)</f>
        <v>360</v>
      </c>
      <c r="K379" s="497">
        <f t="shared" ca="1" si="164"/>
        <v>48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IFERROR(__xludf.DUMMYFUNCTION("IMPORTRANGE(""https://docs.google.com/spreadsheets/d/1XWAQStnk-4SwqDmLtmXYiTMKHgktTP8We1SCoS47DrQ/edit?usp=sharing"",""จัดที่ดิน!AK55"")"),5225.26)</f>
        <v>5225.26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IFERROR(__xludf.DUMMYFUNCTION("IMPORTRANGE(""https://docs.google.com/spreadsheets/d/1XWAQStnk-4SwqDmLtmXYiTMKHgktTP8We1SCoS47DrQ/edit?usp=sharing"",""จัดที่ดิน!AL55"")"),342)</f>
        <v>342</v>
      </c>
      <c r="K381" s="497">
        <f t="shared" ca="1" si="164"/>
        <v>45.6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IFERROR(__xludf.DUMMYFUNCTION("IMPORTRANGE(""https://docs.google.com/spreadsheets/d/1XWAQStnk-4SwqDmLtmXYiTMKHgktTP8We1SCoS47DrQ/edit?usp=sharing"",""จัดที่ดิน!AM55"")"),5017.85)</f>
        <v>5017.8500000000004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1351649.75</v>
      </c>
      <c r="O414" s="549">
        <f ca="1">IF(L414&gt;0,N414*100/L414,0)</f>
        <v>69.719458626356456</v>
      </c>
      <c r="P414" s="549">
        <f ca="1">IF(M414&gt;0,N414*100/M414,0)</f>
        <v>69.719458626356456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126270.1</v>
      </c>
      <c r="O419" s="155">
        <f t="shared" ref="O419:O424" ca="1" si="185">IF(L419&gt;0,N419*100/L419,0)</f>
        <v>94.456986834231003</v>
      </c>
      <c r="P419" s="155">
        <f t="shared" ref="P419:P424" ca="1" si="186">IF(M419&gt;0,N419*100/M419,0)</f>
        <v>94.456986834231003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126270.1</v>
      </c>
      <c r="O421" s="93">
        <f t="shared" ca="1" si="185"/>
        <v>94.456986834231003</v>
      </c>
      <c r="P421" s="93">
        <f t="shared" ca="1" si="186"/>
        <v>94.456986834231003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126270.1</v>
      </c>
      <c r="O422" s="497">
        <f t="shared" ca="1" si="185"/>
        <v>94.456986834231003</v>
      </c>
      <c r="P422" s="497">
        <f t="shared" ca="1" si="186"/>
        <v>94.456986834231003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126270.1</v>
      </c>
      <c r="O424" s="93">
        <f t="shared" ca="1" si="185"/>
        <v>94.456986834231003</v>
      </c>
      <c r="P424" s="93">
        <f t="shared" ca="1" si="186"/>
        <v>94.456986834231003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26650.1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257480</v>
      </c>
      <c r="O444" s="195">
        <f t="shared" ref="O444:O449" ca="1" si="198">IF(L444&gt;0,N444*100/L444,0)</f>
        <v>77.671191553544489</v>
      </c>
      <c r="P444" s="195">
        <f t="shared" ref="P444:P449" ca="1" si="199">IF(M444&gt;0,N444*100/M444,0)</f>
        <v>77.671191553544489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257480</v>
      </c>
      <c r="O446" s="93">
        <f t="shared" ca="1" si="198"/>
        <v>77.671191553544489</v>
      </c>
      <c r="P446" s="93">
        <f t="shared" ca="1" si="199"/>
        <v>77.671191553544489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257480</v>
      </c>
      <c r="O447" s="497">
        <f t="shared" ca="1" si="198"/>
        <v>77.671191553544489</v>
      </c>
      <c r="P447" s="497">
        <f t="shared" ca="1" si="199"/>
        <v>77.671191553544489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257480</v>
      </c>
      <c r="O449" s="93">
        <f t="shared" ca="1" si="198"/>
        <v>77.671191553544489</v>
      </c>
      <c r="P449" s="93">
        <f t="shared" ca="1" si="199"/>
        <v>77.671191553544489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91000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29480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808090.35</v>
      </c>
      <c r="O467" s="195">
        <f t="shared" ref="O467:O472" ca="1" si="207">IF(L467&gt;0,N467*100/L467,0)</f>
        <v>69.279653606168623</v>
      </c>
      <c r="P467" s="195">
        <f t="shared" ref="P467:P472" ca="1" si="208">IF(M467&gt;0,N467*100/M467,0)</f>
        <v>69.279653606168623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808090.35</v>
      </c>
      <c r="O469" s="93">
        <f t="shared" ca="1" si="207"/>
        <v>69.279653606168623</v>
      </c>
      <c r="P469" s="93">
        <f t="shared" ca="1" si="208"/>
        <v>69.279653606168623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808090.35</v>
      </c>
      <c r="O470" s="497">
        <f t="shared" ca="1" si="207"/>
        <v>69.279653606168623</v>
      </c>
      <c r="P470" s="497">
        <f t="shared" ca="1" si="208"/>
        <v>69.279653606168623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808090.35</v>
      </c>
      <c r="O472" s="93">
        <f t="shared" ca="1" si="207"/>
        <v>69.279653606168623</v>
      </c>
      <c r="P472" s="93">
        <f t="shared" ca="1" si="208"/>
        <v>69.279653606168623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88833.35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29092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152164.29999999999</v>
      </c>
      <c r="O544" s="155">
        <f t="shared" ref="O544:O549" ca="1" si="237">IF(L544&gt;0,N544*100/L544,0)</f>
        <v>58.189024856596554</v>
      </c>
      <c r="P544" s="155">
        <f t="shared" ref="P544:P549" ca="1" si="238">IF(M544&gt;0,N544*100/M544,0)</f>
        <v>58.189024856596554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152164.29999999999</v>
      </c>
      <c r="O546" s="93">
        <f t="shared" ca="1" si="237"/>
        <v>58.189024856596554</v>
      </c>
      <c r="P546" s="93">
        <f t="shared" ca="1" si="238"/>
        <v>58.189024856596554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152164.29999999999</v>
      </c>
      <c r="O547" s="497">
        <f t="shared" ca="1" si="237"/>
        <v>58.189024856596554</v>
      </c>
      <c r="P547" s="497">
        <f t="shared" ca="1" si="238"/>
        <v>58.189024856596554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152164.29999999999</v>
      </c>
      <c r="O549" s="93">
        <f t="shared" ca="1" si="237"/>
        <v>58.189024856596554</v>
      </c>
      <c r="P549" s="93">
        <f t="shared" ca="1" si="238"/>
        <v>58.189024856596554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61164.3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4145</v>
      </c>
      <c r="O685" s="195">
        <f t="shared" ref="O685:O688" ca="1" si="283">IF(L685&gt;0,N685*100/L685,0)</f>
        <v>13.117088607594937</v>
      </c>
      <c r="P685" s="195">
        <f t="shared" ref="P685:P688" ca="1" si="284">IF(M685&gt;0,N685*100/M685,0)</f>
        <v>13.117088607594937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4145</v>
      </c>
      <c r="O687" s="93">
        <f t="shared" ca="1" si="283"/>
        <v>13.117088607594937</v>
      </c>
      <c r="P687" s="93">
        <f t="shared" ca="1" si="284"/>
        <v>13.117088607594937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4145</v>
      </c>
      <c r="O688" s="497">
        <f t="shared" ca="1" si="283"/>
        <v>13.117088607594937</v>
      </c>
      <c r="P688" s="497">
        <f t="shared" ca="1" si="284"/>
        <v>13.117088607594937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4145</v>
      </c>
      <c r="O690" s="93">
        <f ca="1">IF(L690&gt;0,N690*100/L690,0)</f>
        <v>13.117088607594937</v>
      </c>
      <c r="P690" s="93">
        <f ca="1">IF(M690&gt;0,N690*100/M690,0)</f>
        <v>13.117088607594937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40</v>
      </c>
      <c r="K701" s="195">
        <f t="shared" ca="1" si="290"/>
        <v>13.333333333333334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40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24</v>
      </c>
      <c r="K721" s="195">
        <f t="shared" ca="1" si="291"/>
        <v>68.571428571428569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262.36</v>
      </c>
      <c r="K722" s="195">
        <f t="shared" ca="1" si="291"/>
        <v>74.959999999999994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IFERROR(__xludf.DUMMYFUNCTION("IMPORTRANGE(""https://docs.google.com/spreadsheets/d/1XWAQStnk-4SwqDmLtmXYiTMKHgktTP8We1SCoS47DrQ/edit?usp=sharing"",""จัดที่ดิน!BM55"")"),24)</f>
        <v>24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IFERROR(__xludf.DUMMYFUNCTION("IMPORTRANGE(""https://docs.google.com/spreadsheets/d/1XWAQStnk-4SwqDmLtmXYiTMKHgktTP8We1SCoS47DrQ/edit?usp=sharing"",""จัดที่ดิน!BN55"")"),33)</f>
        <v>33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IFERROR(__xludf.DUMMYFUNCTION("IMPORTRANGE(""https://docs.google.com/spreadsheets/d/1XWAQStnk-4SwqDmLtmXYiTMKHgktTP8We1SCoS47DrQ/edit?usp=sharing"",""จัดที่ดิน!BO55"")"),262.36)</f>
        <v>262.36</v>
      </c>
      <c r="K725" s="497">
        <f t="shared" ref="K725:K726" ca="1" si="292">IF(I725&gt;0,J725*100/I725,0)</f>
        <v>87.453333333333333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IFERROR(__xludf.DUMMYFUNCTION("IMPORTRANGE(""https://docs.google.com/spreadsheets/d/19vJNZY_5yjcGF2XGBMNZRCAIB0Kwfpjp8YEOfu-bneM/edit?usp=sharing"",""งานกองทุน!F55"")"),3023045.07)</f>
        <v>3023045.07</v>
      </c>
      <c r="K821" s="497">
        <f t="shared" ref="K821:K828" ca="1" si="335">IF(I821&gt;0,J821*100/I821,0)</f>
        <v>60.903561395779533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IFERROR(__xludf.DUMMYFUNCTION("IMPORTRANGE(""https://docs.google.com/spreadsheets/d/19vJNZY_5yjcGF2XGBMNZRCAIB0Kwfpjp8YEOfu-bneM/edit?usp=sharing"",""งานกองทุน!E55"")"),136)</f>
        <v>136</v>
      </c>
      <c r="K822" s="497">
        <f t="shared" ca="1" si="335"/>
        <v>63.84976525821596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IFERROR(__xludf.DUMMYFUNCTION("IMPORTRANGE(""https://docs.google.com/spreadsheets/d/19vJNZY_5yjcGF2XGBMNZRCAIB0Kwfpjp8YEOfu-bneM/edit?usp=sharing"",""งานกองทุน!K55"")"),741321.1)</f>
        <v>741321.1</v>
      </c>
      <c r="K823" s="497">
        <f t="shared" ca="1" si="335"/>
        <v>7.4802573017011342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IFERROR(__xludf.DUMMYFUNCTION("IMPORTRANGE(""https://docs.google.com/spreadsheets/d/19vJNZY_5yjcGF2XGBMNZRCAIB0Kwfpjp8YEOfu-bneM/edit?usp=sharing"",""งานกองทุน!J55"")"),77)</f>
        <v>77</v>
      </c>
      <c r="K824" s="497">
        <f t="shared" ca="1" si="335"/>
        <v>31.68724279835391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IFERROR(__xludf.DUMMYFUNCTION("IMPORTRANGE(""https://docs.google.com/spreadsheets/d/19vJNZY_5yjcGF2XGBMNZRCAIB0Kwfpjp8YEOfu-bneM/edit?usp=sharing"",""งานกองทุน!P55"")"),2729098.52)</f>
        <v>2729098.52</v>
      </c>
      <c r="K825" s="497">
        <f t="shared" ca="1" si="335"/>
        <v>47.885808642944482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IFERROR(__xludf.DUMMYFUNCTION("IMPORTRANGE(""https://docs.google.com/spreadsheets/d/19vJNZY_5yjcGF2XGBMNZRCAIB0Kwfpjp8YEOfu-bneM/edit?usp=sharing"",""งานกองทุน!O55"")"),1756)</f>
        <v>1756</v>
      </c>
      <c r="K826" s="497">
        <f t="shared" ca="1" si="335"/>
        <v>67.253925698965915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IFERROR(__xludf.DUMMYFUNCTION("IMPORTRANGE(""https://docs.google.com/spreadsheets/d/19vJNZY_5yjcGF2XGBMNZRCAIB0Kwfpjp8YEOfu-bneM/edit?usp=sharing"",""งานกองทุน!U55"")"),3000000)</f>
        <v>3000000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IFERROR(__xludf.DUMMYFUNCTION("IMPORTRANGE(""https://docs.google.com/spreadsheets/d/19vJNZY_5yjcGF2XGBMNZRCAIB0Kwfpjp8YEOfu-bneM/edit?usp=sharing"",""งานกองทุน!T55"")"),100)</f>
        <v>100</v>
      </c>
      <c r="K828" s="502">
        <f t="shared" ca="1" si="335"/>
        <v>84.033613445378151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F37FC-739E-4D75-8F6C-6244F52BE061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338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4845197</v>
      </c>
      <c r="N8" s="22">
        <f t="shared" ca="1" si="0"/>
        <v>4237119.59</v>
      </c>
      <c r="O8" s="22">
        <f t="shared" ref="O8:O16" ca="1" si="1">IF(L8&gt;0,N8*100/L8,0)</f>
        <v>79.701780232071044</v>
      </c>
      <c r="P8" s="22">
        <f t="shared" ref="P8:P16" ca="1" si="2">IF(M8&gt;0,N8*100/M8,0)</f>
        <v>87.449892955848853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4845197</v>
      </c>
      <c r="N10" s="30">
        <f t="shared" ca="1" si="3"/>
        <v>4237119.59</v>
      </c>
      <c r="O10" s="30">
        <f t="shared" ca="1" si="1"/>
        <v>79.701780232071044</v>
      </c>
      <c r="P10" s="30">
        <f t="shared" ca="1" si="2"/>
        <v>87.449892955848853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3905297</v>
      </c>
      <c r="N11" s="497">
        <f t="shared" ca="1" si="4"/>
        <v>3297219.5900000003</v>
      </c>
      <c r="O11" s="497">
        <f t="shared" ca="1" si="1"/>
        <v>75.359558861677925</v>
      </c>
      <c r="P11" s="497">
        <f t="shared" ca="1" si="2"/>
        <v>84.429419580636264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3905297</v>
      </c>
      <c r="N13" s="93">
        <f t="shared" ca="1" si="5"/>
        <v>3297219.5900000003</v>
      </c>
      <c r="O13" s="93">
        <f t="shared" ca="1" si="1"/>
        <v>75.359558861677925</v>
      </c>
      <c r="P13" s="93">
        <f t="shared" ca="1" si="2"/>
        <v>84.429419580636264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939900</v>
      </c>
      <c r="N14" s="497">
        <f t="shared" ca="1" si="6"/>
        <v>939900</v>
      </c>
      <c r="O14" s="497">
        <f t="shared" ca="1" si="1"/>
        <v>99.8937187798916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939900</v>
      </c>
      <c r="N16" s="52">
        <f t="shared" ca="1" si="7"/>
        <v>939900</v>
      </c>
      <c r="O16" s="52">
        <f t="shared" ca="1" si="1"/>
        <v>99.8937187798916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3465739</v>
      </c>
      <c r="N18" s="22">
        <f t="shared" ca="1" si="8"/>
        <v>3122140.24</v>
      </c>
      <c r="O18" s="22">
        <f t="shared" ref="O18:O26" ca="1" si="9">IF(L18&gt;0,N18*100/L18,0)</f>
        <v>79.404998933090937</v>
      </c>
      <c r="P18" s="22">
        <f t="shared" ref="P18:P26" ca="1" si="10">IF(M18&gt;0,N18*100/M18,0)</f>
        <v>90.085844317763105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3465739</v>
      </c>
      <c r="N20" s="30">
        <f t="shared" ca="1" si="11"/>
        <v>3122140.24</v>
      </c>
      <c r="O20" s="30">
        <f t="shared" ca="1" si="9"/>
        <v>79.404998933090937</v>
      </c>
      <c r="P20" s="30">
        <f t="shared" ca="1" si="10"/>
        <v>90.085844317763105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2525839</v>
      </c>
      <c r="N21" s="497">
        <f t="shared" ca="1" si="12"/>
        <v>2182240.2400000002</v>
      </c>
      <c r="O21" s="497">
        <f t="shared" ca="1" si="9"/>
        <v>72.95975853045401</v>
      </c>
      <c r="P21" s="497">
        <f t="shared" ca="1" si="10"/>
        <v>86.39664840078882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2525839</v>
      </c>
      <c r="N23" s="93">
        <f t="shared" ca="1" si="13"/>
        <v>2182240.2400000002</v>
      </c>
      <c r="O23" s="93">
        <f t="shared" ca="1" si="9"/>
        <v>72.95975853045401</v>
      </c>
      <c r="P23" s="93">
        <f t="shared" ca="1" si="10"/>
        <v>86.39664840078882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939900</v>
      </c>
      <c r="N24" s="497">
        <f t="shared" ca="1" si="14"/>
        <v>939900</v>
      </c>
      <c r="O24" s="497">
        <f t="shared" ca="1" si="9"/>
        <v>99.8937187798916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939900</v>
      </c>
      <c r="N26" s="52">
        <f t="shared" ca="1" si="15"/>
        <v>939900</v>
      </c>
      <c r="O26" s="52">
        <f t="shared" ca="1" si="9"/>
        <v>99.8937187798916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1114979.3500000001</v>
      </c>
      <c r="O28" s="22">
        <f t="shared" ref="O28:O37" ca="1" si="17">IF(L28&gt;0,N28*100/L28,0)</f>
        <v>80.544749035251087</v>
      </c>
      <c r="P28" s="22">
        <f t="shared" ref="P28:P37" ca="1" si="18">IF(M28&gt;0,N28*100/M28,0)</f>
        <v>80.827350307149629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1114979.3500000001</v>
      </c>
      <c r="O30" s="30">
        <f t="shared" ca="1" si="17"/>
        <v>80.544749035251087</v>
      </c>
      <c r="P30" s="30">
        <f t="shared" ca="1" si="18"/>
        <v>80.827350307149629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1114979.3500000001</v>
      </c>
      <c r="O31" s="497">
        <f t="shared" ca="1" si="17"/>
        <v>80.544749035251087</v>
      </c>
      <c r="P31" s="497">
        <f t="shared" ca="1" si="18"/>
        <v>80.827350307149629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1114979.3500000001</v>
      </c>
      <c r="O33" s="93">
        <f t="shared" ca="1" si="17"/>
        <v>80.544749035251087</v>
      </c>
      <c r="P33" s="93">
        <f t="shared" ca="1" si="18"/>
        <v>80.827350307149629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3465739</v>
      </c>
      <c r="N37" s="59">
        <f t="shared" ca="1" si="24"/>
        <v>3122140.24</v>
      </c>
      <c r="O37" s="59">
        <f t="shared" ca="1" si="17"/>
        <v>79.404998933090937</v>
      </c>
      <c r="P37" s="59">
        <f t="shared" ca="1" si="18"/>
        <v>90.085844317763105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576714</v>
      </c>
      <c r="N41" s="85">
        <f t="shared" ca="1" si="25"/>
        <v>378919</v>
      </c>
      <c r="O41" s="85">
        <f t="shared" ref="O41:O49" ca="1" si="26">IF(L41&gt;0,N41*100/L41,0)</f>
        <v>67.346735651101326</v>
      </c>
      <c r="P41" s="85">
        <f t="shared" ref="P41:P49" ca="1" si="27">IF(M41&gt;0,N41*100/M41,0)</f>
        <v>65.703104138273048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576714</v>
      </c>
      <c r="N43" s="92">
        <f t="shared" ca="1" si="28"/>
        <v>378919</v>
      </c>
      <c r="O43" s="92">
        <f t="shared" ca="1" si="26"/>
        <v>67.346735651101326</v>
      </c>
      <c r="P43" s="92">
        <f t="shared" ca="1" si="27"/>
        <v>65.703104138273048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576714</v>
      </c>
      <c r="N44" s="497">
        <f t="shared" ca="1" si="29"/>
        <v>378919</v>
      </c>
      <c r="O44" s="497">
        <f t="shared" ca="1" si="26"/>
        <v>67.346735651101326</v>
      </c>
      <c r="P44" s="497">
        <f t="shared" ca="1" si="27"/>
        <v>65.703104138273048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IFERROR(__xludf.DUMMYFUNCTION("IMPORTRANGE(""https://docs.google.com/spreadsheets/d/1MeEWN-I1oV_STSDYn1IFDPWt_1FKiwhDph83XaGc0o0/edit?usp=sharing"",""งบพรบ!R56"")"),576714)</f>
        <v>576714</v>
      </c>
      <c r="N46" s="93">
        <f ca="1">IFERROR(__xludf.DUMMYFUNCTION("IMPORTRANGE(""https://docs.google.com/spreadsheets/d/1MeEWN-I1oV_STSDYn1IFDPWt_1FKiwhDph83XaGc0o0/edit?usp=sharing"",""งบพรบ!T56"")"),378919)</f>
        <v>378919</v>
      </c>
      <c r="O46" s="93">
        <f t="shared" ca="1" si="26"/>
        <v>67.346735651101326</v>
      </c>
      <c r="P46" s="93">
        <f t="shared" ca="1" si="27"/>
        <v>65.703104138273048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583850</v>
      </c>
      <c r="N53" s="116">
        <f t="shared" ca="1" si="31"/>
        <v>568366.77</v>
      </c>
      <c r="O53" s="116">
        <f t="shared" ref="O53:O61" ca="1" si="32">IF(L53&gt;0,N53*100/L53,0)</f>
        <v>75.530467774086375</v>
      </c>
      <c r="P53" s="116">
        <f t="shared" ref="P53:P61" ca="1" si="33">IF(M53&gt;0,N53*100/M53,0)</f>
        <v>97.348080842682194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583850</v>
      </c>
      <c r="N55" s="123">
        <f t="shared" ca="1" si="34"/>
        <v>568366.77</v>
      </c>
      <c r="O55" s="123">
        <f t="shared" ca="1" si="32"/>
        <v>75.530467774086375</v>
      </c>
      <c r="P55" s="123">
        <f t="shared" ca="1" si="33"/>
        <v>97.348080842682194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537950</v>
      </c>
      <c r="N56" s="497">
        <f t="shared" ca="1" si="35"/>
        <v>522466.77</v>
      </c>
      <c r="O56" s="497">
        <f t="shared" ca="1" si="32"/>
        <v>73.940952448344177</v>
      </c>
      <c r="P56" s="497">
        <f t="shared" ca="1" si="33"/>
        <v>97.121808718282367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IFERROR(__xludf.DUMMYFUNCTION("IMPORTRANGE(""https://docs.google.com/spreadsheets/d/1MeEWN-I1oV_STSDYn1IFDPWt_1FKiwhDph83XaGc0o0/edit?usp=sharing"",""งบพรบ!AB56"")"),537950)</f>
        <v>537950</v>
      </c>
      <c r="N58" s="93">
        <f ca="1">IFERROR(__xludf.DUMMYFUNCTION("IMPORTRANGE(""https://docs.google.com/spreadsheets/d/1MeEWN-I1oV_STSDYn1IFDPWt_1FKiwhDph83XaGc0o0/edit?usp=sharing"",""งบพรบ!AD56"")"),522466.77)</f>
        <v>522466.77</v>
      </c>
      <c r="O58" s="93">
        <f t="shared" ca="1" si="32"/>
        <v>73.940952448344177</v>
      </c>
      <c r="P58" s="93">
        <f t="shared" ca="1" si="33"/>
        <v>97.121808718282367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36955</v>
      </c>
      <c r="N88" s="155">
        <f t="shared" ca="1" si="49"/>
        <v>28883</v>
      </c>
      <c r="O88" s="155">
        <f t="shared" ref="O88:O96" ca="1" si="50">IF(L88&gt;0,N88*100/L88,0)</f>
        <v>92.573717948717942</v>
      </c>
      <c r="P88" s="155">
        <f t="shared" ref="P88:P96" ca="1" si="51">IF(M88&gt;0,N88*100/M88,0)</f>
        <v>78.157218238398045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36955</v>
      </c>
      <c r="N90" s="93">
        <f t="shared" ca="1" si="52"/>
        <v>28883</v>
      </c>
      <c r="O90" s="93">
        <f t="shared" ca="1" si="50"/>
        <v>92.573717948717942</v>
      </c>
      <c r="P90" s="93">
        <f t="shared" ca="1" si="51"/>
        <v>78.157218238398045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36955</v>
      </c>
      <c r="N91" s="497">
        <f t="shared" ca="1" si="53"/>
        <v>28883</v>
      </c>
      <c r="O91" s="497">
        <f t="shared" ca="1" si="50"/>
        <v>92.573717948717942</v>
      </c>
      <c r="P91" s="497">
        <f t="shared" ca="1" si="51"/>
        <v>78.157218238398045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IFERROR(__xludf.DUMMYFUNCTION("IMPORTRANGE(""https://docs.google.com/spreadsheets/d/1MeEWN-I1oV_STSDYn1IFDPWt_1FKiwhDph83XaGc0o0/edit?usp=sharing"",""งบพรบ!AV56"")"),36955)</f>
        <v>36955</v>
      </c>
      <c r="N93" s="93">
        <f ca="1">IFERROR(__xludf.DUMMYFUNCTION("IMPORTRANGE(""https://docs.google.com/spreadsheets/d/1MeEWN-I1oV_STSDYn1IFDPWt_1FKiwhDph83XaGc0o0/edit?usp=sharing"",""งบพรบ!AX56"")"),28883)</f>
        <v>28883</v>
      </c>
      <c r="O93" s="93">
        <f t="shared" ca="1" si="50"/>
        <v>92.573717948717942</v>
      </c>
      <c r="P93" s="93">
        <f t="shared" ca="1" si="51"/>
        <v>78.157218238398045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2">
        <f t="shared" ref="I164:J164" ca="1" si="83">I174+I177</f>
        <v>0</v>
      </c>
      <c r="J164" s="872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159370</v>
      </c>
      <c r="N181" s="155">
        <f t="shared" ca="1" si="92"/>
        <v>159050</v>
      </c>
      <c r="O181" s="155">
        <f t="shared" ref="O181:O189" ca="1" si="93">IF(L181&gt;0,N181*100/L181,0)</f>
        <v>103.34632878492528</v>
      </c>
      <c r="P181" s="155">
        <f t="shared" ref="P181:P189" ca="1" si="94">IF(M181&gt;0,N181*100/M181,0)</f>
        <v>99.799209386961167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159370</v>
      </c>
      <c r="N183" s="93">
        <f t="shared" ca="1" si="95"/>
        <v>159050</v>
      </c>
      <c r="O183" s="93">
        <f t="shared" ca="1" si="93"/>
        <v>103.34632878492528</v>
      </c>
      <c r="P183" s="93">
        <f t="shared" ca="1" si="94"/>
        <v>99.799209386961167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159370</v>
      </c>
      <c r="N184" s="497">
        <f t="shared" ca="1" si="96"/>
        <v>159050</v>
      </c>
      <c r="O184" s="497">
        <f t="shared" ca="1" si="93"/>
        <v>103.34632878492528</v>
      </c>
      <c r="P184" s="497">
        <f t="shared" ca="1" si="94"/>
        <v>99.799209386961167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IFERROR(__xludf.DUMMYFUNCTION("IMPORTRANGE(""https://docs.google.com/spreadsheets/d/1MeEWN-I1oV_STSDYn1IFDPWt_1FKiwhDph83XaGc0o0/edit?usp=sharing"",""งบพรบ!CT56"")"),159370)</f>
        <v>159370</v>
      </c>
      <c r="N186" s="93">
        <f ca="1">IFERROR(__xludf.DUMMYFUNCTION("IMPORTRANGE(""https://docs.google.com/spreadsheets/d/1MeEWN-I1oV_STSDYn1IFDPWt_1FKiwhDph83XaGc0o0/edit?usp=sharing"",""งบพรบ!CV56"")"),159050)</f>
        <v>159050</v>
      </c>
      <c r="O186" s="93">
        <f t="shared" ca="1" si="93"/>
        <v>103.34632878492528</v>
      </c>
      <c r="P186" s="93">
        <f t="shared" ca="1" si="94"/>
        <v>99.799209386961167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860+3320</f>
        <v>4180</v>
      </c>
      <c r="O191" s="155">
        <f ca="1">IF(L191&gt;0,N191*100/L191,0)</f>
        <v>69.666666666666671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13000</v>
      </c>
      <c r="O217" s="155">
        <f ca="1">IF(L217&gt;0,N217*100/L217,0)</f>
        <v>81.76100628930817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50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50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50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50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87.61363636363636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87.61363636363636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87.61363636363636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IFERROR(__xludf.DUMMYFUNCTION("IMPORTRANGE(""https://docs.google.com/spreadsheets/d/1MeEWN-I1oV_STSDYn1IFDPWt_1FKiwhDph83XaGc0o0/edit?usp=sharing"",""งบพรบ!DD56"")"),22000)</f>
        <v>22000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87.61363636363636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50</v>
      </c>
      <c r="J276" s="85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118400</v>
      </c>
      <c r="N277" s="155">
        <f t="shared" ca="1" si="125"/>
        <v>78773</v>
      </c>
      <c r="O277" s="155">
        <f t="shared" ref="O277:O285" ca="1" si="126">IF(L277&gt;0,N277*100/L277,0)</f>
        <v>48.318100963012945</v>
      </c>
      <c r="P277" s="155">
        <f t="shared" ref="P277:P285" ca="1" si="127">IF(M277&gt;0,N277*100/M277,0)</f>
        <v>66.53125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118400</v>
      </c>
      <c r="N279" s="93">
        <f t="shared" ca="1" si="128"/>
        <v>78773</v>
      </c>
      <c r="O279" s="93">
        <f t="shared" ca="1" si="126"/>
        <v>48.318100963012945</v>
      </c>
      <c r="P279" s="93">
        <f t="shared" ca="1" si="127"/>
        <v>66.53125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118400</v>
      </c>
      <c r="N280" s="497">
        <f t="shared" ca="1" si="129"/>
        <v>78773</v>
      </c>
      <c r="O280" s="497">
        <f t="shared" ca="1" si="126"/>
        <v>48.318100963012945</v>
      </c>
      <c r="P280" s="497">
        <f t="shared" ca="1" si="127"/>
        <v>66.53125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IFERROR(__xludf.DUMMYFUNCTION("IMPORTRANGE(""https://docs.google.com/spreadsheets/d/1MeEWN-I1oV_STSDYn1IFDPWt_1FKiwhDph83XaGc0o0/edit?usp=sharing"",""งบพรบ!DN56"")"),118400)</f>
        <v>118400</v>
      </c>
      <c r="N282" s="93">
        <f ca="1">IFERROR(__xludf.DUMMYFUNCTION("IMPORTRANGE(""https://docs.google.com/spreadsheets/d/1MeEWN-I1oV_STSDYn1IFDPWt_1FKiwhDph83XaGc0o0/edit?usp=sharing"",""งบพรบ!DP56"")"),78773)</f>
        <v>78773</v>
      </c>
      <c r="O282" s="93">
        <f t="shared" ca="1" si="126"/>
        <v>48.318100963012945</v>
      </c>
      <c r="P282" s="93">
        <f t="shared" ca="1" si="127"/>
        <v>66.53125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167800</v>
      </c>
      <c r="N298" s="155">
        <f t="shared" ca="1" si="135"/>
        <v>153950.6</v>
      </c>
      <c r="O298" s="155">
        <f t="shared" ref="O298:O306" ca="1" si="136">IF(L298&gt;0,N298*100/L298,0)</f>
        <v>74.444197292069632</v>
      </c>
      <c r="P298" s="155">
        <f t="shared" ref="P298:P306" ca="1" si="137">IF(M298&gt;0,N298*100/M298,0)</f>
        <v>91.746483909415971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167800</v>
      </c>
      <c r="N300" s="93">
        <f t="shared" ca="1" si="138"/>
        <v>153950.6</v>
      </c>
      <c r="O300" s="93">
        <f t="shared" ca="1" si="136"/>
        <v>74.444197292069632</v>
      </c>
      <c r="P300" s="93">
        <f t="shared" ca="1" si="137"/>
        <v>91.746483909415971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167800</v>
      </c>
      <c r="N301" s="497">
        <f t="shared" ca="1" si="139"/>
        <v>153950.6</v>
      </c>
      <c r="O301" s="497">
        <f t="shared" ca="1" si="136"/>
        <v>74.444197292069632</v>
      </c>
      <c r="P301" s="497">
        <f t="shared" ca="1" si="137"/>
        <v>91.746483909415971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IFERROR(__xludf.DUMMYFUNCTION("IMPORTRANGE(""https://docs.google.com/spreadsheets/d/1MeEWN-I1oV_STSDYn1IFDPWt_1FKiwhDph83XaGc0o0/edit?usp=sharing"",""งบพรบ!DX56"")"),167800)</f>
        <v>167800</v>
      </c>
      <c r="N303" s="93">
        <f ca="1">IFERROR(__xludf.DUMMYFUNCTION("IMPORTRANGE(""https://docs.google.com/spreadsheets/d/1MeEWN-I1oV_STSDYn1IFDPWt_1FKiwhDph83XaGc0o0/edit?usp=sharing"",""งบพรบ!DZ56"")"),153950.6)</f>
        <v>153950.6</v>
      </c>
      <c r="O303" s="93">
        <f t="shared" ca="1" si="136"/>
        <v>74.444197292069632</v>
      </c>
      <c r="P303" s="93">
        <f t="shared" ca="1" si="137"/>
        <v>91.746483909415971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78799</v>
      </c>
      <c r="O315" s="155">
        <f t="shared" ref="O315:O323" ca="1" si="144">IF(L315&gt;0,N315*100/L315,0)</f>
        <v>51.502614379084967</v>
      </c>
      <c r="P315" s="155">
        <f t="shared" ref="P315:P323" ca="1" si="145">IF(M315&gt;0,N315*100/M315,0)</f>
        <v>68.820087336244541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78799</v>
      </c>
      <c r="O317" s="93">
        <f t="shared" ca="1" si="144"/>
        <v>51.502614379084967</v>
      </c>
      <c r="P317" s="93">
        <f t="shared" ca="1" si="145"/>
        <v>68.820087336244541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78799</v>
      </c>
      <c r="O318" s="497">
        <f t="shared" ca="1" si="144"/>
        <v>51.502614379084967</v>
      </c>
      <c r="P318" s="497">
        <f t="shared" ca="1" si="145"/>
        <v>68.820087336244541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IFERROR(__xludf.DUMMYFUNCTION("IMPORTRANGE(""https://docs.google.com/spreadsheets/d/1MeEWN-I1oV_STSDYn1IFDPWt_1FKiwhDph83XaGc0o0/edit?usp=sharing"",""งบพรบ!EH56"")"),114500)</f>
        <v>114500</v>
      </c>
      <c r="N320" s="93">
        <f ca="1">IFERROR(__xludf.DUMMYFUNCTION("IMPORTRANGE(""https://docs.google.com/spreadsheets/d/1MeEWN-I1oV_STSDYn1IFDPWt_1FKiwhDph83XaGc0o0/edit?usp=sharing"",""งบพรบ!EJ56"")"),78799)</f>
        <v>78799</v>
      </c>
      <c r="O320" s="93">
        <f t="shared" ca="1" si="144"/>
        <v>51.502614379084967</v>
      </c>
      <c r="P320" s="93">
        <f t="shared" ca="1" si="145"/>
        <v>68.820087336244541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2007</v>
      </c>
      <c r="K327" s="445">
        <f ca="1">IF(I327&gt;0,J327*100/I327,0)</f>
        <v>143.35714285714286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976000</v>
      </c>
      <c r="N328" s="155">
        <f t="shared" ca="1" si="149"/>
        <v>977903.77</v>
      </c>
      <c r="O328" s="155">
        <f t="shared" ref="O328:O336" ca="1" si="150">IF(L328&gt;0,N328*100/L328,0)</f>
        <v>96.25037106299213</v>
      </c>
      <c r="P328" s="155">
        <f t="shared" ref="P328:P336" ca="1" si="151">IF(M328&gt;0,N328*100/M328,0)</f>
        <v>100.19505840163934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976000</v>
      </c>
      <c r="N330" s="93">
        <f t="shared" ca="1" si="152"/>
        <v>977903.77</v>
      </c>
      <c r="O330" s="93">
        <f t="shared" ca="1" si="150"/>
        <v>96.25037106299213</v>
      </c>
      <c r="P330" s="93">
        <f t="shared" ca="1" si="151"/>
        <v>100.19505840163934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128903.77</v>
      </c>
      <c r="O331" s="497">
        <f t="shared" ca="1" si="150"/>
        <v>77.652873493975903</v>
      </c>
      <c r="P331" s="497">
        <f t="shared" ca="1" si="151"/>
        <v>101.499031496063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IFERROR(__xludf.DUMMYFUNCTION("IMPORTRANGE(""https://docs.google.com/spreadsheets/d/1MeEWN-I1oV_STSDYn1IFDPWt_1FKiwhDph83XaGc0o0/edit?usp=sharing"",""งบพรบ!ER56"")"),127000)</f>
        <v>127000</v>
      </c>
      <c r="N333" s="93">
        <f ca="1">IFERROR(__xludf.DUMMYFUNCTION("IMPORTRANGE(""https://docs.google.com/spreadsheets/d/1MeEWN-I1oV_STSDYn1IFDPWt_1FKiwhDph83XaGc0o0/edit?usp=sharing"",""งบพรบ!ET56"")"),128903.77)</f>
        <v>128903.77</v>
      </c>
      <c r="O333" s="93">
        <f t="shared" ca="1" si="150"/>
        <v>77.652873493975903</v>
      </c>
      <c r="P333" s="93">
        <f t="shared" ca="1" si="151"/>
        <v>101.499031496063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849000</v>
      </c>
      <c r="N334" s="497">
        <f t="shared" ca="1" si="154"/>
        <v>849000</v>
      </c>
      <c r="O334" s="497">
        <f t="shared" ca="1" si="150"/>
        <v>99.882352941176464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IFERROR(__xludf.DUMMYFUNCTION("IMPORTRANGE(""https://docs.google.com/spreadsheets/d/1MeEWN-I1oV_STSDYn1IFDPWt_1FKiwhDph83XaGc0o0/edit?usp=sharing"",""งบพรบ!ES56"")"),849000)</f>
        <v>849000</v>
      </c>
      <c r="N336" s="93">
        <f ca="1">IFERROR(__xludf.DUMMYFUNCTION("IMPORTRANGE(""https://docs.google.com/spreadsheets/d/1MeEWN-I1oV_STSDYn1IFDPWt_1FKiwhDph83XaGc0o0/edit?usp=sharing"",""งบพรบ!EU56"")"),849000)</f>
        <v>849000</v>
      </c>
      <c r="O336" s="93">
        <f t="shared" ca="1" si="150"/>
        <v>99.882352941176464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IFERROR(__xludf.DUMMYFUNCTION("IMPORTRANGE(""https://docs.google.com/spreadsheets/d/1kVcqe37tkHyjCSG3S0O1AXqVkqjo8mSIZil3BcpIysc/edit?usp=sharing"",""ศูนย์!D56"")"),1977)</f>
        <v>1977</v>
      </c>
      <c r="K338" s="497">
        <f ca="1">IF(I338&gt;0,J338*100/I338,0)</f>
        <v>141.21428571428572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710150</v>
      </c>
      <c r="N345" s="155">
        <f t="shared" ca="1" si="155"/>
        <v>678220.1</v>
      </c>
      <c r="O345" s="155">
        <f t="shared" ref="O345:O353" ca="1" si="156">IF(L345&gt;0,N345*100/L345,0)</f>
        <v>78.149461312438788</v>
      </c>
      <c r="P345" s="155">
        <f t="shared" ref="P345:P353" ca="1" si="157">IF(M345&gt;0,N345*100/M345,0)</f>
        <v>95.503780891360975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710150</v>
      </c>
      <c r="N347" s="93">
        <f t="shared" ca="1" si="158"/>
        <v>678220.1</v>
      </c>
      <c r="O347" s="93">
        <f t="shared" ca="1" si="156"/>
        <v>78.149461312438788</v>
      </c>
      <c r="P347" s="93">
        <f t="shared" ca="1" si="157"/>
        <v>95.503780891360975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665150</v>
      </c>
      <c r="N348" s="497">
        <f t="shared" ca="1" si="159"/>
        <v>633220.1</v>
      </c>
      <c r="O348" s="497">
        <f t="shared" ca="1" si="156"/>
        <v>76.954499605031288</v>
      </c>
      <c r="P348" s="497">
        <f t="shared" ca="1" si="157"/>
        <v>95.199594076524093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IFERROR(__xludf.DUMMYFUNCTION("IMPORTRANGE(""https://docs.google.com/spreadsheets/d/1MeEWN-I1oV_STSDYn1IFDPWt_1FKiwhDph83XaGc0o0/edit?usp=sharing"",""งบพรบ!FB56"")"),665150)</f>
        <v>665150</v>
      </c>
      <c r="N350" s="93">
        <f ca="1">IFERROR(__xludf.DUMMYFUNCTION("IMPORTRANGE(""https://docs.google.com/spreadsheets/d/1MeEWN-I1oV_STSDYn1IFDPWt_1FKiwhDph83XaGc0o0/edit?usp=sharing"",""งบพรบ!FD56"")"),633220.1)</f>
        <v>633220.1</v>
      </c>
      <c r="O350" s="93">
        <f t="shared" ca="1" si="156"/>
        <v>76.954499605031288</v>
      </c>
      <c r="P350" s="93">
        <f t="shared" ca="1" si="157"/>
        <v>95.199594076524093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265</v>
      </c>
      <c r="K355" s="465">
        <f ca="1">IF(I355&gt;0,J355*100/I355,0)</f>
        <v>98.148148148148152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IFERROR(__xludf.DUMMYFUNCTION("IMPORTRANGE(""https://docs.google.com/spreadsheets/d/1XWAQStnk-4SwqDmLtmXYiTMKHgktTP8We1SCoS47DrQ/edit?usp=sharing"",""จัดที่ดิน!W56"")"),360)</f>
        <v>360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IFERROR(__xludf.DUMMYFUNCTION("IMPORTRANGE(""https://docs.google.com/spreadsheets/d/1XWAQStnk-4SwqDmLtmXYiTMKHgktTP8We1SCoS47DrQ/edit?usp=sharing"",""จัดที่ดิน!X56"")"),2963.85)</f>
        <v>2963.85</v>
      </c>
      <c r="K359" s="497">
        <f t="shared" ca="1" si="161"/>
        <v>98.795000000000002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IFERROR(__xludf.DUMMYFUNCTION("IMPORTRANGE(""https://docs.google.com/spreadsheets/d/1XWAQStnk-4SwqDmLtmXYiTMKHgktTP8We1SCoS47DrQ/edit?usp=sharing"",""จัดที่ดิน!Y56"")"),296)</f>
        <v>296</v>
      </c>
      <c r="K360" s="497">
        <f t="shared" ca="1" si="161"/>
        <v>109.62962962962963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IFERROR(__xludf.DUMMYFUNCTION("IMPORTRANGE(""https://docs.google.com/spreadsheets/d/1XWAQStnk-4SwqDmLtmXYiTMKHgktTP8We1SCoS47DrQ/edit?usp=sharing"",""จัดที่ดิน!Z56"")"),2131.51)</f>
        <v>2131.5100000000002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IFERROR(__xludf.DUMMYFUNCTION("IMPORTRANGE(""https://docs.google.com/spreadsheets/d/1XWAQStnk-4SwqDmLtmXYiTMKHgktTP8We1SCoS47DrQ/edit?usp=sharing"",""จัดที่ดิน!AA56"")"),265)</f>
        <v>265</v>
      </c>
      <c r="K362" s="497">
        <f t="shared" ca="1" si="161"/>
        <v>98.148148148148152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IFERROR(__xludf.DUMMYFUNCTION("IMPORTRANGE(""https://docs.google.com/spreadsheets/d/1XWAQStnk-4SwqDmLtmXYiTMKHgktTP8We1SCoS47DrQ/edit?usp=sharing"",""จัดที่ดิน!AB56"")"),2396.09)</f>
        <v>2396.09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441</v>
      </c>
      <c r="K364" s="479">
        <f t="shared" ca="1" si="161"/>
        <v>105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166</v>
      </c>
      <c r="K365" s="491">
        <f t="shared" ca="1" si="161"/>
        <v>83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IFERROR(__xludf.DUMMYFUNCTION("IMPORTRANGE(""https://docs.google.com/spreadsheets/d/1XWAQStnk-4SwqDmLtmXYiTMKHgktTP8We1SCoS47DrQ/edit?usp=sharing"",""จัดที่ดิน!E56"")"),232)</f>
        <v>232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IFERROR(__xludf.DUMMYFUNCTION("IMPORTRANGE(""https://docs.google.com/spreadsheets/d/1XWAQStnk-4SwqDmLtmXYiTMKHgktTP8We1SCoS47DrQ/edit?usp=sharing"",""จัดที่ดิน!F56"")"),1931.47)</f>
        <v>1931.47</v>
      </c>
      <c r="K369" s="497">
        <f t="shared" ca="1" si="163"/>
        <v>96.573499999999996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IFERROR(__xludf.DUMMYFUNCTION("IMPORTRANGE(""https://docs.google.com/spreadsheets/d/1XWAQStnk-4SwqDmLtmXYiTMKHgktTP8We1SCoS47DrQ/edit?usp=sharing"",""จัดที่ดิน!G56"")"),176)</f>
        <v>176</v>
      </c>
      <c r="K370" s="497">
        <f t="shared" ca="1" si="163"/>
        <v>88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IFERROR(__xludf.DUMMYFUNCTION("IMPORTRANGE(""https://docs.google.com/spreadsheets/d/1XWAQStnk-4SwqDmLtmXYiTMKHgktTP8We1SCoS47DrQ/edit?usp=sharing"",""จัดที่ดิน!H56"")"),1189.64)</f>
        <v>1189.6400000000001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IFERROR(__xludf.DUMMYFUNCTION("IMPORTRANGE(""https://docs.google.com/spreadsheets/d/1XWAQStnk-4SwqDmLtmXYiTMKHgktTP8We1SCoS47DrQ/edit?usp=sharing"",""จัดที่ดิน!I56"")"),166)</f>
        <v>166</v>
      </c>
      <c r="K372" s="497">
        <f t="shared" ca="1" si="163"/>
        <v>83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IFERROR(__xludf.DUMMYFUNCTION("IMPORTRANGE(""https://docs.google.com/spreadsheets/d/1XWAQStnk-4SwqDmLtmXYiTMKHgktTP8We1SCoS47DrQ/edit?usp=sharing"",""จัดที่ดิน!J56"")"),1605.89)</f>
        <v>1605.89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275</v>
      </c>
      <c r="K374" s="491">
        <f t="shared" ca="1" si="163"/>
        <v>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IFERROR(__xludf.DUMMYFUNCTION("IMPORTRANGE(""https://docs.google.com/spreadsheets/d/1XWAQStnk-4SwqDmLtmXYiTMKHgktTP8We1SCoS47DrQ/edit?usp=sharing"",""จัดที่ดิน!AH56"")"),128)</f>
        <v>128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IFERROR(__xludf.DUMMYFUNCTION("IMPORTRANGE(""https://docs.google.com/spreadsheets/d/1XWAQStnk-4SwqDmLtmXYiTMKHgktTP8We1SCoS47DrQ/edit?usp=sharing"",""จัดที่ดิน!AI56"")"),1032.38)</f>
        <v>1032.3800000000001</v>
      </c>
      <c r="K378" s="497">
        <f t="shared" ca="1" si="164"/>
        <v>103.23800000000001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IFERROR(__xludf.DUMMYFUNCTION("IMPORTRANGE(""https://docs.google.com/spreadsheets/d/1XWAQStnk-4SwqDmLtmXYiTMKHgktTP8We1SCoS47DrQ/edit?usp=sharing"",""จัดที่ดิน!AJ56"")"),297)</f>
        <v>297</v>
      </c>
      <c r="K379" s="497">
        <f t="shared" ca="1" si="164"/>
        <v>135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IFERROR(__xludf.DUMMYFUNCTION("IMPORTRANGE(""https://docs.google.com/spreadsheets/d/1XWAQStnk-4SwqDmLtmXYiTMKHgktTP8We1SCoS47DrQ/edit?usp=sharing"",""จัดที่ดิน!AK56"")"),3890.35)</f>
        <v>3890.35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IFERROR(__xludf.DUMMYFUNCTION("IMPORTRANGE(""https://docs.google.com/spreadsheets/d/1XWAQStnk-4SwqDmLtmXYiTMKHgktTP8We1SCoS47DrQ/edit?usp=sharing"",""จัดที่ดิน!AL56"")"),275)</f>
        <v>275</v>
      </c>
      <c r="K381" s="497">
        <f t="shared" ca="1" si="164"/>
        <v>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IFERROR(__xludf.DUMMYFUNCTION("IMPORTRANGE(""https://docs.google.com/spreadsheets/d/1XWAQStnk-4SwqDmLtmXYiTMKHgktTP8We1SCoS47DrQ/edit?usp=sharing"",""จัดที่ดิน!AM56"")"),3719.89999999999)</f>
        <v>3719.8999999999901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1114979.3500000001</v>
      </c>
      <c r="O414" s="549">
        <f ca="1">IF(L414&gt;0,N414*100/L414,0)</f>
        <v>80.544749035251087</v>
      </c>
      <c r="P414" s="549">
        <f ca="1">IF(M414&gt;0,N414*100/M414,0)</f>
        <v>80.827350307149629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57689</v>
      </c>
      <c r="O419" s="155">
        <f t="shared" ref="O419:O424" ca="1" si="185">IF(L419&gt;0,N419*100/L419,0)</f>
        <v>60.432641944269854</v>
      </c>
      <c r="P419" s="155">
        <f t="shared" ref="P419:P424" ca="1" si="186">IF(M419&gt;0,N419*100/M419,0)</f>
        <v>63.660339880821013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57689</v>
      </c>
      <c r="O421" s="93">
        <f t="shared" ca="1" si="185"/>
        <v>60.432641944269854</v>
      </c>
      <c r="P421" s="93">
        <f t="shared" ca="1" si="186"/>
        <v>63.660339880821013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57689</v>
      </c>
      <c r="O422" s="497">
        <f t="shared" ca="1" si="185"/>
        <v>60.432641944269854</v>
      </c>
      <c r="P422" s="497">
        <f t="shared" ca="1" si="186"/>
        <v>63.660339880821013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57689</v>
      </c>
      <c r="O424" s="93">
        <f t="shared" ca="1" si="185"/>
        <v>60.432641944269854</v>
      </c>
      <c r="P424" s="93">
        <f t="shared" ca="1" si="186"/>
        <v>63.660339880821013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11960+4840</f>
        <v>16800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44225</v>
      </c>
      <c r="O444" s="195">
        <f t="shared" ref="O444:O449" ca="1" si="198">IF(L444&gt;0,N444*100/L444,0)</f>
        <v>64.884096244131456</v>
      </c>
      <c r="P444" s="195">
        <f t="shared" ref="P444:P449" ca="1" si="199">IF(M444&gt;0,N444*100/M444,0)</f>
        <v>64.884096244131456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44225</v>
      </c>
      <c r="O446" s="93">
        <f t="shared" ca="1" si="198"/>
        <v>64.884096244131456</v>
      </c>
      <c r="P446" s="93">
        <f t="shared" ca="1" si="199"/>
        <v>64.884096244131456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44225</v>
      </c>
      <c r="O447" s="497">
        <f t="shared" ca="1" si="198"/>
        <v>64.884096244131456</v>
      </c>
      <c r="P447" s="497">
        <f t="shared" ca="1" si="199"/>
        <v>64.884096244131456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44225</v>
      </c>
      <c r="O449" s="93">
        <f t="shared" ca="1" si="198"/>
        <v>64.884096244131456</v>
      </c>
      <c r="P449" s="93">
        <f t="shared" ca="1" si="199"/>
        <v>64.884096244131456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675+3600+1210</f>
        <v>5485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299067</v>
      </c>
      <c r="O467" s="195">
        <f t="shared" ref="O467:O472" ca="1" si="207">IF(L467&gt;0,N467*100/L467,0)</f>
        <v>89.825285409214189</v>
      </c>
      <c r="P467" s="195">
        <f t="shared" ref="P467:P472" ca="1" si="208">IF(M467&gt;0,N467*100/M467,0)</f>
        <v>89.825285409214189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299067</v>
      </c>
      <c r="O469" s="93">
        <f t="shared" ca="1" si="207"/>
        <v>89.825285409214189</v>
      </c>
      <c r="P469" s="93">
        <f t="shared" ca="1" si="208"/>
        <v>89.825285409214189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299067</v>
      </c>
      <c r="O470" s="497">
        <f t="shared" ca="1" si="207"/>
        <v>89.825285409214189</v>
      </c>
      <c r="P470" s="497">
        <f t="shared" ca="1" si="208"/>
        <v>89.825285409214189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299067</v>
      </c>
      <c r="O472" s="93">
        <f t="shared" ca="1" si="207"/>
        <v>89.825285409214189</v>
      </c>
      <c r="P472" s="93">
        <f t="shared" ca="1" si="208"/>
        <v>89.825285409214189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15600+16000+205700+4000</f>
        <v>241300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5080+6325+740</f>
        <v>12145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423680</v>
      </c>
      <c r="O523" s="195">
        <f t="shared" ref="O523:O528" ca="1" si="227">IF(L523&gt;0,N523*100/L523,0)</f>
        <v>99.115706732793711</v>
      </c>
      <c r="P523" s="195">
        <f t="shared" ref="P523:P528" ca="1" si="228">IF(M523&gt;0,N523*100/M523,0)</f>
        <v>99.115706732793711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423680</v>
      </c>
      <c r="O525" s="93">
        <f t="shared" ca="1" si="227"/>
        <v>99.115706732793711</v>
      </c>
      <c r="P525" s="93">
        <f t="shared" ca="1" si="228"/>
        <v>99.115706732793711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423680</v>
      </c>
      <c r="O526" s="497">
        <f t="shared" ca="1" si="227"/>
        <v>99.115706732793711</v>
      </c>
      <c r="P526" s="497">
        <f t="shared" ca="1" si="228"/>
        <v>99.115706732793711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423680</v>
      </c>
      <c r="O528" s="93">
        <f t="shared" ca="1" si="227"/>
        <v>99.115706732793711</v>
      </c>
      <c r="P528" s="93">
        <f t="shared" ca="1" si="228"/>
        <v>99.115706732793711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8300+3460+12355</f>
        <v>24115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212166.35</v>
      </c>
      <c r="O544" s="155">
        <f t="shared" ref="O544:O549" ca="1" si="237">IF(L544&gt;0,N544*100/L544,0)</f>
        <v>73.388567969560711</v>
      </c>
      <c r="P544" s="155">
        <f t="shared" ref="P544:P549" ca="1" si="238">IF(M544&gt;0,N544*100/M544,0)</f>
        <v>73.388567969560711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212166.35</v>
      </c>
      <c r="O546" s="93">
        <f t="shared" ca="1" si="237"/>
        <v>73.388567969560711</v>
      </c>
      <c r="P546" s="93">
        <f t="shared" ca="1" si="238"/>
        <v>73.388567969560711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212166.35</v>
      </c>
      <c r="O547" s="497">
        <f t="shared" ca="1" si="237"/>
        <v>73.388567969560711</v>
      </c>
      <c r="P547" s="497">
        <f t="shared" ca="1" si="238"/>
        <v>73.388567969560711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212166.35</v>
      </c>
      <c r="O549" s="93">
        <f t="shared" ca="1" si="237"/>
        <v>73.388567969560711</v>
      </c>
      <c r="P549" s="93">
        <f t="shared" ca="1" si="238"/>
        <v>73.388567969560711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74969+13000</f>
        <v>87969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54421.35+1720+18750+20000+15000+11760+2546</f>
        <v>124197.35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3862.18</v>
      </c>
      <c r="K592" s="672">
        <f t="shared" ref="K592:K594" ca="1" si="254">IF(I592&gt;0,J592*100/I592,0)</f>
        <v>94.67009182227757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3862.18</v>
      </c>
      <c r="K593" s="411">
        <f t="shared" ca="1" si="254"/>
        <v>94.67009182227757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239</v>
      </c>
      <c r="K594" s="411">
        <f t="shared" ca="1" si="254"/>
        <v>92.996108949416339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472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33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472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33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40</v>
      </c>
      <c r="K628" s="737">
        <f ca="1">IF(I628&gt;0,J628*100/I628,0)</f>
        <v>80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78152</v>
      </c>
      <c r="O629" s="195">
        <f t="shared" ref="O629:O634" ca="1" si="264">IF(L629&gt;0,N629*100/L629,0)</f>
        <v>45.656199795530888</v>
      </c>
      <c r="P629" s="195">
        <f t="shared" ref="P629:P634" ca="1" si="265">IF(M629&gt;0,N629*100/M629,0)</f>
        <v>45.656199795530888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78152</v>
      </c>
      <c r="O631" s="93">
        <f t="shared" ca="1" si="264"/>
        <v>45.656199795530888</v>
      </c>
      <c r="P631" s="93">
        <f t="shared" ca="1" si="265"/>
        <v>45.656199795530888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78152</v>
      </c>
      <c r="O632" s="497">
        <f t="shared" ca="1" si="264"/>
        <v>45.656199795530888</v>
      </c>
      <c r="P632" s="497">
        <f t="shared" ca="1" si="265"/>
        <v>45.656199795530888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78152</v>
      </c>
      <c r="O634" s="93">
        <f t="shared" ca="1" si="264"/>
        <v>45.656199795530888</v>
      </c>
      <c r="P634" s="93">
        <f t="shared" ca="1" si="265"/>
        <v>45.656199795530888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65840+12312</f>
        <v>78152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IFERROR(__xludf.DUMMYFUNCTION("IMPORTRANGE(""https://docs.google.com/spreadsheets/d/1XWAQStnk-4SwqDmLtmXYiTMKHgktTP8We1SCoS47DrQ/edit?usp=sharing"",""จัดที่ดิน!AS56"")"),61)</f>
        <v>61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IFERROR(__xludf.DUMMYFUNCTION("IMPORTRANGE(""https://docs.google.com/spreadsheets/d/1XWAQStnk-4SwqDmLtmXYiTMKHgktTP8We1SCoS47DrQ/edit?usp=sharing"",""จัดที่ดิน!AT56"")"),37.28)</f>
        <v>37.28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IFERROR(__xludf.DUMMYFUNCTION("IMPORTRANGE(""https://docs.google.com/spreadsheets/d/1XWAQStnk-4SwqDmLtmXYiTMKHgktTP8We1SCoS47DrQ/edit?usp=sharing"",""จัดที่ดิน!AU56"")"),52)</f>
        <v>52</v>
      </c>
      <c r="K647" s="163">
        <f t="shared" ca="1" si="271"/>
        <v>104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IFERROR(__xludf.DUMMYFUNCTION("IMPORTRANGE(""https://docs.google.com/spreadsheets/d/1XWAQStnk-4SwqDmLtmXYiTMKHgktTP8We1SCoS47DrQ/edit?usp=sharing"",""จัดที่ดิน!AV56"")"),45.16)</f>
        <v>45.16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IFERROR(__xludf.DUMMYFUNCTION("IMPORTRANGE(""https://docs.google.com/spreadsheets/d/1XWAQStnk-4SwqDmLtmXYiTMKHgktTP8We1SCoS47DrQ/edit?usp=sharing"",""จัดที่ดิน!AX56"")"),32.8)</f>
        <v>32.799999999999997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IFERROR(__xludf.DUMMYFUNCTION("IMPORTRANGE(""https://docs.google.com/spreadsheets/d/1XWAQStnk-4SwqDmLtmXYiTMKHgktTP8We1SCoS47DrQ/edit?usp=sharing"",""จัดที่ดิน!AY56"")"),40)</f>
        <v>40</v>
      </c>
      <c r="K651" s="163">
        <f t="shared" ca="1" si="271"/>
        <v>80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IFERROR(__xludf.DUMMYFUNCTION("IMPORTRANGE(""https://docs.google.com/spreadsheets/d/19vJNZY_5yjcGF2XGBMNZRCAIB0Kwfpjp8YEOfu-bneM/edit?usp=sharing"",""งานกองทุน!F56"")"),6090000)</f>
        <v>6090000</v>
      </c>
      <c r="K821" s="497">
        <f t="shared" ref="K821:K828" ca="1" si="335">IF(I821&gt;0,J821*100/I821,0)</f>
        <v>52.636127917026791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IFERROR(__xludf.DUMMYFUNCTION("IMPORTRANGE(""https://docs.google.com/spreadsheets/d/19vJNZY_5yjcGF2XGBMNZRCAIB0Kwfpjp8YEOfu-bneM/edit?usp=sharing"",""งานกองทุน!E56"")"),124)</f>
        <v>124</v>
      </c>
      <c r="K822" s="497">
        <f t="shared" ca="1" si="335"/>
        <v>52.320675105485229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IFERROR(__xludf.DUMMYFUNCTION("IMPORTRANGE(""https://docs.google.com/spreadsheets/d/19vJNZY_5yjcGF2XGBMNZRCAIB0Kwfpjp8YEOfu-bneM/edit?usp=sharing"",""งานกองทุน!U56"")"),5790000)</f>
        <v>5790000</v>
      </c>
      <c r="K827" s="497">
        <f t="shared" ca="1" si="335"/>
        <v>57.213438735177867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IFERROR(__xludf.DUMMYFUNCTION("IMPORTRANGE(""https://docs.google.com/spreadsheets/d/19vJNZY_5yjcGF2XGBMNZRCAIB0Kwfpjp8YEOfu-bneM/edit?usp=sharing"",""งานกองทุน!T56"")"),117)</f>
        <v>117</v>
      </c>
      <c r="K828" s="502">
        <f t="shared" ca="1" si="335"/>
        <v>46.987951807228917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3"/>
      <c r="E829" s="677"/>
      <c r="F829" s="677"/>
      <c r="G829" s="677"/>
      <c r="H829" s="874"/>
      <c r="I829" s="875"/>
      <c r="J829" s="875"/>
      <c r="K829" s="876"/>
      <c r="L829" s="876"/>
      <c r="M829" s="876"/>
      <c r="N829" s="876"/>
      <c r="O829" s="876"/>
      <c r="P829" s="876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3"/>
      <c r="E830" s="677"/>
      <c r="F830" s="677"/>
      <c r="G830" s="677"/>
      <c r="H830" s="874"/>
      <c r="I830" s="875"/>
      <c r="J830" s="875"/>
      <c r="K830" s="876"/>
      <c r="L830" s="876"/>
      <c r="M830" s="876"/>
      <c r="N830" s="876"/>
      <c r="O830" s="876"/>
      <c r="P830" s="876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3"/>
      <c r="E831" s="677"/>
      <c r="F831" s="677"/>
      <c r="G831" s="677"/>
      <c r="H831" s="874"/>
      <c r="I831" s="875"/>
      <c r="J831" s="875"/>
      <c r="K831" s="876"/>
      <c r="L831" s="876"/>
      <c r="M831" s="876"/>
      <c r="N831" s="876"/>
      <c r="O831" s="876"/>
      <c r="P831" s="876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3"/>
      <c r="E832" s="677"/>
      <c r="F832" s="677"/>
      <c r="G832" s="677"/>
      <c r="H832" s="874"/>
      <c r="I832" s="875"/>
      <c r="J832" s="875"/>
      <c r="K832" s="876"/>
      <c r="L832" s="876"/>
      <c r="M832" s="876"/>
      <c r="N832" s="876"/>
      <c r="O832" s="876"/>
      <c r="P832" s="876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3"/>
      <c r="E833" s="677"/>
      <c r="F833" s="677"/>
      <c r="G833" s="677"/>
      <c r="H833" s="874"/>
      <c r="I833" s="875"/>
      <c r="J833" s="875"/>
      <c r="K833" s="876"/>
      <c r="L833" s="876"/>
      <c r="M833" s="876"/>
      <c r="N833" s="876"/>
      <c r="O833" s="876"/>
      <c r="P833" s="876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3"/>
      <c r="E834" s="677"/>
      <c r="F834" s="677"/>
      <c r="G834" s="677"/>
      <c r="H834" s="874"/>
      <c r="I834" s="875"/>
      <c r="J834" s="875"/>
      <c r="K834" s="876"/>
      <c r="L834" s="876"/>
      <c r="M834" s="876"/>
      <c r="N834" s="876"/>
      <c r="O834" s="876"/>
      <c r="P834" s="876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3"/>
      <c r="E835" s="677"/>
      <c r="F835" s="677"/>
      <c r="G835" s="677"/>
      <c r="H835" s="874"/>
      <c r="I835" s="875"/>
      <c r="J835" s="875"/>
      <c r="K835" s="876"/>
      <c r="L835" s="876"/>
      <c r="M835" s="876"/>
      <c r="N835" s="876"/>
      <c r="O835" s="876"/>
      <c r="P835" s="876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3"/>
      <c r="E836" s="677"/>
      <c r="F836" s="677"/>
      <c r="G836" s="677"/>
      <c r="H836" s="874"/>
      <c r="I836" s="875"/>
      <c r="J836" s="875"/>
      <c r="K836" s="876"/>
      <c r="L836" s="876"/>
      <c r="M836" s="876"/>
      <c r="N836" s="876"/>
      <c r="O836" s="876"/>
      <c r="P836" s="876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3"/>
      <c r="E837" s="677"/>
      <c r="F837" s="677"/>
      <c r="G837" s="677"/>
      <c r="H837" s="874"/>
      <c r="I837" s="875"/>
      <c r="J837" s="875"/>
      <c r="K837" s="876"/>
      <c r="L837" s="876"/>
      <c r="M837" s="876"/>
      <c r="N837" s="876"/>
      <c r="O837" s="876"/>
      <c r="P837" s="876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3"/>
      <c r="E838" s="677"/>
      <c r="F838" s="677"/>
      <c r="G838" s="677"/>
      <c r="H838" s="874"/>
      <c r="I838" s="875"/>
      <c r="J838" s="875"/>
      <c r="K838" s="876"/>
      <c r="L838" s="876"/>
      <c r="M838" s="876"/>
      <c r="N838" s="876"/>
      <c r="O838" s="876"/>
      <c r="P838" s="876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3"/>
      <c r="E839" s="677"/>
      <c r="F839" s="677"/>
      <c r="G839" s="677"/>
      <c r="H839" s="874"/>
      <c r="I839" s="875"/>
      <c r="J839" s="875"/>
      <c r="K839" s="876"/>
      <c r="L839" s="876"/>
      <c r="M839" s="876"/>
      <c r="N839" s="876"/>
      <c r="O839" s="876"/>
      <c r="P839" s="876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3"/>
      <c r="E840" s="677"/>
      <c r="F840" s="677"/>
      <c r="G840" s="677"/>
      <c r="H840" s="874"/>
      <c r="I840" s="875"/>
      <c r="J840" s="875"/>
      <c r="K840" s="876"/>
      <c r="L840" s="876"/>
      <c r="M840" s="876"/>
      <c r="N840" s="876"/>
      <c r="O840" s="876"/>
      <c r="P840" s="876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3"/>
      <c r="E841" s="677"/>
      <c r="F841" s="677"/>
      <c r="G841" s="677"/>
      <c r="H841" s="874"/>
      <c r="I841" s="875"/>
      <c r="J841" s="875"/>
      <c r="K841" s="876"/>
      <c r="L841" s="876"/>
      <c r="M841" s="876"/>
      <c r="N841" s="876"/>
      <c r="O841" s="876"/>
      <c r="P841" s="876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3"/>
      <c r="E842" s="677"/>
      <c r="F842" s="677"/>
      <c r="G842" s="677"/>
      <c r="H842" s="874"/>
      <c r="I842" s="875"/>
      <c r="J842" s="875"/>
      <c r="K842" s="876"/>
      <c r="L842" s="876"/>
      <c r="M842" s="876"/>
      <c r="N842" s="876"/>
      <c r="O842" s="876"/>
      <c r="P842" s="876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3"/>
      <c r="E843" s="677"/>
      <c r="F843" s="677"/>
      <c r="G843" s="677"/>
      <c r="H843" s="874"/>
      <c r="I843" s="875"/>
      <c r="J843" s="875"/>
      <c r="K843" s="876"/>
      <c r="L843" s="876"/>
      <c r="M843" s="876"/>
      <c r="N843" s="876"/>
      <c r="O843" s="876"/>
      <c r="P843" s="876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3"/>
      <c r="E844" s="677"/>
      <c r="F844" s="677"/>
      <c r="G844" s="677"/>
      <c r="H844" s="874"/>
      <c r="I844" s="875"/>
      <c r="J844" s="875"/>
      <c r="K844" s="876"/>
      <c r="L844" s="876"/>
      <c r="M844" s="876"/>
      <c r="N844" s="876"/>
      <c r="O844" s="876"/>
      <c r="P844" s="876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3"/>
      <c r="E845" s="677"/>
      <c r="F845" s="677"/>
      <c r="G845" s="677"/>
      <c r="H845" s="874"/>
      <c r="I845" s="875"/>
      <c r="J845" s="875"/>
      <c r="K845" s="876"/>
      <c r="L845" s="876"/>
      <c r="M845" s="876"/>
      <c r="N845" s="876"/>
      <c r="O845" s="876"/>
      <c r="P845" s="876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3"/>
      <c r="E846" s="677"/>
      <c r="F846" s="677"/>
      <c r="G846" s="677"/>
      <c r="H846" s="874"/>
      <c r="I846" s="875"/>
      <c r="J846" s="875"/>
      <c r="K846" s="876"/>
      <c r="L846" s="876"/>
      <c r="M846" s="876"/>
      <c r="N846" s="876"/>
      <c r="O846" s="876"/>
      <c r="P846" s="876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3"/>
      <c r="E847" s="677"/>
      <c r="F847" s="677"/>
      <c r="G847" s="677"/>
      <c r="H847" s="874"/>
      <c r="I847" s="875"/>
      <c r="J847" s="875"/>
      <c r="K847" s="876"/>
      <c r="L847" s="876"/>
      <c r="M847" s="876"/>
      <c r="N847" s="876"/>
      <c r="O847" s="876"/>
      <c r="P847" s="876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3"/>
      <c r="E848" s="677"/>
      <c r="F848" s="677"/>
      <c r="G848" s="677"/>
      <c r="H848" s="874"/>
      <c r="I848" s="875"/>
      <c r="J848" s="875"/>
      <c r="K848" s="876"/>
      <c r="L848" s="876"/>
      <c r="M848" s="876"/>
      <c r="N848" s="876"/>
      <c r="O848" s="876"/>
      <c r="P848" s="876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3"/>
      <c r="E849" s="677"/>
      <c r="F849" s="677"/>
      <c r="G849" s="677"/>
      <c r="H849" s="874"/>
      <c r="I849" s="875"/>
      <c r="J849" s="875"/>
      <c r="K849" s="876"/>
      <c r="L849" s="876"/>
      <c r="M849" s="876"/>
      <c r="N849" s="876"/>
      <c r="O849" s="876"/>
      <c r="P849" s="876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3"/>
      <c r="E850" s="677"/>
      <c r="F850" s="677"/>
      <c r="G850" s="677"/>
      <c r="H850" s="874"/>
      <c r="I850" s="875"/>
      <c r="J850" s="875"/>
      <c r="K850" s="876"/>
      <c r="L850" s="876"/>
      <c r="M850" s="876"/>
      <c r="N850" s="876"/>
      <c r="O850" s="876"/>
      <c r="P850" s="876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3"/>
      <c r="E851" s="677"/>
      <c r="F851" s="677"/>
      <c r="G851" s="677"/>
      <c r="H851" s="874"/>
      <c r="I851" s="875"/>
      <c r="J851" s="875"/>
      <c r="K851" s="876"/>
      <c r="L851" s="876"/>
      <c r="M851" s="876"/>
      <c r="N851" s="876"/>
      <c r="O851" s="876"/>
      <c r="P851" s="876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3"/>
      <c r="E852" s="677"/>
      <c r="F852" s="677"/>
      <c r="G852" s="677"/>
      <c r="H852" s="874"/>
      <c r="I852" s="875"/>
      <c r="J852" s="875"/>
      <c r="K852" s="876"/>
      <c r="L852" s="876"/>
      <c r="M852" s="876"/>
      <c r="N852" s="876"/>
      <c r="O852" s="876"/>
      <c r="P852" s="876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3"/>
      <c r="E853" s="677"/>
      <c r="F853" s="677"/>
      <c r="G853" s="677"/>
      <c r="H853" s="874"/>
      <c r="I853" s="875"/>
      <c r="J853" s="875"/>
      <c r="K853" s="876"/>
      <c r="L853" s="876"/>
      <c r="M853" s="876"/>
      <c r="N853" s="876"/>
      <c r="O853" s="876"/>
      <c r="P853" s="876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3"/>
      <c r="E854" s="677"/>
      <c r="F854" s="677"/>
      <c r="G854" s="677"/>
      <c r="H854" s="874"/>
      <c r="I854" s="875"/>
      <c r="J854" s="875"/>
      <c r="K854" s="876"/>
      <c r="L854" s="876"/>
      <c r="M854" s="876"/>
      <c r="N854" s="876"/>
      <c r="O854" s="876"/>
      <c r="P854" s="876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3"/>
      <c r="E855" s="677"/>
      <c r="F855" s="677"/>
      <c r="G855" s="677"/>
      <c r="H855" s="874"/>
      <c r="I855" s="875"/>
      <c r="J855" s="875"/>
      <c r="K855" s="876"/>
      <c r="L855" s="876"/>
      <c r="M855" s="876"/>
      <c r="N855" s="876"/>
      <c r="O855" s="876"/>
      <c r="P855" s="876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3"/>
      <c r="E856" s="677"/>
      <c r="F856" s="677"/>
      <c r="G856" s="677"/>
      <c r="H856" s="874"/>
      <c r="I856" s="875"/>
      <c r="J856" s="875"/>
      <c r="K856" s="876"/>
      <c r="L856" s="876"/>
      <c r="M856" s="876"/>
      <c r="N856" s="876"/>
      <c r="O856" s="876"/>
      <c r="P856" s="876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3"/>
      <c r="E857" s="677"/>
      <c r="F857" s="677"/>
      <c r="G857" s="677"/>
      <c r="H857" s="874"/>
      <c r="I857" s="875"/>
      <c r="J857" s="875"/>
      <c r="K857" s="876"/>
      <c r="L857" s="876"/>
      <c r="M857" s="876"/>
      <c r="N857" s="876"/>
      <c r="O857" s="876"/>
      <c r="P857" s="876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3"/>
      <c r="E858" s="677"/>
      <c r="F858" s="677"/>
      <c r="G858" s="677"/>
      <c r="H858" s="874"/>
      <c r="I858" s="875"/>
      <c r="J858" s="875"/>
      <c r="K858" s="876"/>
      <c r="L858" s="876"/>
      <c r="M858" s="876"/>
      <c r="N858" s="876"/>
      <c r="O858" s="876"/>
      <c r="P858" s="876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3"/>
      <c r="E859" s="677"/>
      <c r="F859" s="677"/>
      <c r="G859" s="677"/>
      <c r="H859" s="874"/>
      <c r="I859" s="875"/>
      <c r="J859" s="875"/>
      <c r="K859" s="876"/>
      <c r="L859" s="876"/>
      <c r="M859" s="876"/>
      <c r="N859" s="876"/>
      <c r="O859" s="876"/>
      <c r="P859" s="876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3"/>
      <c r="E860" s="677"/>
      <c r="F860" s="677"/>
      <c r="G860" s="677"/>
      <c r="H860" s="874"/>
      <c r="I860" s="875"/>
      <c r="J860" s="875"/>
      <c r="K860" s="876"/>
      <c r="L860" s="876"/>
      <c r="M860" s="876"/>
      <c r="N860" s="876"/>
      <c r="O860" s="876"/>
      <c r="P860" s="876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3"/>
      <c r="E861" s="677"/>
      <c r="F861" s="677"/>
      <c r="G861" s="677"/>
      <c r="H861" s="874"/>
      <c r="I861" s="875"/>
      <c r="J861" s="875"/>
      <c r="K861" s="876"/>
      <c r="L861" s="876"/>
      <c r="M861" s="876"/>
      <c r="N861" s="876"/>
      <c r="O861" s="876"/>
      <c r="P861" s="876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3"/>
      <c r="E862" s="677"/>
      <c r="F862" s="677"/>
      <c r="G862" s="677"/>
      <c r="H862" s="874"/>
      <c r="I862" s="875"/>
      <c r="J862" s="875"/>
      <c r="K862" s="876"/>
      <c r="L862" s="876"/>
      <c r="M862" s="876"/>
      <c r="N862" s="876"/>
      <c r="O862" s="876"/>
      <c r="P862" s="876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3"/>
      <c r="E863" s="677"/>
      <c r="F863" s="677"/>
      <c r="G863" s="677"/>
      <c r="H863" s="874"/>
      <c r="I863" s="875"/>
      <c r="J863" s="875"/>
      <c r="K863" s="876"/>
      <c r="L863" s="876"/>
      <c r="M863" s="876"/>
      <c r="N863" s="876"/>
      <c r="O863" s="876"/>
      <c r="P863" s="876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3"/>
      <c r="E864" s="677"/>
      <c r="F864" s="677"/>
      <c r="G864" s="677"/>
      <c r="H864" s="874"/>
      <c r="I864" s="875"/>
      <c r="J864" s="875"/>
      <c r="K864" s="876"/>
      <c r="L864" s="876"/>
      <c r="M864" s="876"/>
      <c r="N864" s="876"/>
      <c r="O864" s="876"/>
      <c r="P864" s="876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3"/>
      <c r="E865" s="677"/>
      <c r="F865" s="677"/>
      <c r="G865" s="677"/>
      <c r="H865" s="874"/>
      <c r="I865" s="875"/>
      <c r="J865" s="875"/>
      <c r="K865" s="876"/>
      <c r="L865" s="876"/>
      <c r="M865" s="876"/>
      <c r="N865" s="876"/>
      <c r="O865" s="876"/>
      <c r="P865" s="876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3"/>
      <c r="E866" s="677"/>
      <c r="F866" s="677"/>
      <c r="G866" s="677"/>
      <c r="H866" s="874"/>
      <c r="I866" s="875"/>
      <c r="J866" s="875"/>
      <c r="K866" s="876"/>
      <c r="L866" s="876"/>
      <c r="M866" s="876"/>
      <c r="N866" s="876"/>
      <c r="O866" s="876"/>
      <c r="P866" s="876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3"/>
      <c r="E867" s="677"/>
      <c r="F867" s="677"/>
      <c r="G867" s="677"/>
      <c r="H867" s="874"/>
      <c r="I867" s="875"/>
      <c r="J867" s="875"/>
      <c r="K867" s="876"/>
      <c r="L867" s="876"/>
      <c r="M867" s="876"/>
      <c r="N867" s="876"/>
      <c r="O867" s="876"/>
      <c r="P867" s="876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3"/>
      <c r="E868" s="677"/>
      <c r="F868" s="677"/>
      <c r="G868" s="677"/>
      <c r="H868" s="874"/>
      <c r="I868" s="875"/>
      <c r="J868" s="875"/>
      <c r="K868" s="876"/>
      <c r="L868" s="876"/>
      <c r="M868" s="876"/>
      <c r="N868" s="876"/>
      <c r="O868" s="876"/>
      <c r="P868" s="876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3"/>
      <c r="E869" s="677"/>
      <c r="F869" s="677"/>
      <c r="G869" s="677"/>
      <c r="H869" s="874"/>
      <c r="I869" s="875"/>
      <c r="J869" s="875"/>
      <c r="K869" s="876"/>
      <c r="L869" s="876"/>
      <c r="M869" s="876"/>
      <c r="N869" s="876"/>
      <c r="O869" s="876"/>
      <c r="P869" s="876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3"/>
      <c r="E870" s="677"/>
      <c r="F870" s="677"/>
      <c r="G870" s="677"/>
      <c r="H870" s="874"/>
      <c r="I870" s="875"/>
      <c r="J870" s="875"/>
      <c r="K870" s="876"/>
      <c r="L870" s="876"/>
      <c r="M870" s="876"/>
      <c r="N870" s="876"/>
      <c r="O870" s="876"/>
      <c r="P870" s="876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3"/>
      <c r="E871" s="677"/>
      <c r="F871" s="677"/>
      <c r="G871" s="677"/>
      <c r="H871" s="874"/>
      <c r="I871" s="875"/>
      <c r="J871" s="875"/>
      <c r="K871" s="876"/>
      <c r="L871" s="876"/>
      <c r="M871" s="876"/>
      <c r="N871" s="876"/>
      <c r="O871" s="876"/>
      <c r="P871" s="876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3"/>
      <c r="E872" s="677"/>
      <c r="F872" s="677"/>
      <c r="G872" s="677"/>
      <c r="H872" s="874"/>
      <c r="I872" s="875"/>
      <c r="J872" s="875"/>
      <c r="K872" s="876"/>
      <c r="L872" s="876"/>
      <c r="M872" s="876"/>
      <c r="N872" s="876"/>
      <c r="O872" s="876"/>
      <c r="P872" s="876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3"/>
      <c r="E873" s="677"/>
      <c r="F873" s="677"/>
      <c r="G873" s="677"/>
      <c r="H873" s="874"/>
      <c r="I873" s="875"/>
      <c r="J873" s="875"/>
      <c r="K873" s="876"/>
      <c r="L873" s="876"/>
      <c r="M873" s="876"/>
      <c r="N873" s="876"/>
      <c r="O873" s="876"/>
      <c r="P873" s="876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3"/>
      <c r="E874" s="677"/>
      <c r="F874" s="677"/>
      <c r="G874" s="677"/>
      <c r="H874" s="874"/>
      <c r="I874" s="875"/>
      <c r="J874" s="875"/>
      <c r="K874" s="876"/>
      <c r="L874" s="876"/>
      <c r="M874" s="876"/>
      <c r="N874" s="876"/>
      <c r="O874" s="876"/>
      <c r="P874" s="876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3"/>
      <c r="E875" s="677"/>
      <c r="F875" s="677"/>
      <c r="G875" s="677"/>
      <c r="H875" s="874"/>
      <c r="I875" s="875"/>
      <c r="J875" s="875"/>
      <c r="K875" s="876"/>
      <c r="L875" s="876"/>
      <c r="M875" s="876"/>
      <c r="N875" s="876"/>
      <c r="O875" s="876"/>
      <c r="P875" s="876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3"/>
      <c r="E876" s="677"/>
      <c r="F876" s="677"/>
      <c r="G876" s="677"/>
      <c r="H876" s="874"/>
      <c r="I876" s="875"/>
      <c r="J876" s="875"/>
      <c r="K876" s="876"/>
      <c r="L876" s="876"/>
      <c r="M876" s="876"/>
      <c r="N876" s="876"/>
      <c r="O876" s="876"/>
      <c r="P876" s="876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3"/>
      <c r="E877" s="677"/>
      <c r="F877" s="677"/>
      <c r="G877" s="677"/>
      <c r="H877" s="874"/>
      <c r="I877" s="875"/>
      <c r="J877" s="875"/>
      <c r="K877" s="876"/>
      <c r="L877" s="876"/>
      <c r="M877" s="876"/>
      <c r="N877" s="876"/>
      <c r="O877" s="876"/>
      <c r="P877" s="876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3"/>
      <c r="E878" s="677"/>
      <c r="F878" s="677"/>
      <c r="G878" s="677"/>
      <c r="H878" s="874"/>
      <c r="I878" s="875"/>
      <c r="J878" s="875"/>
      <c r="K878" s="876"/>
      <c r="L878" s="876"/>
      <c r="M878" s="876"/>
      <c r="N878" s="876"/>
      <c r="O878" s="876"/>
      <c r="P878" s="876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3"/>
      <c r="E879" s="677"/>
      <c r="F879" s="677"/>
      <c r="G879" s="677"/>
      <c r="H879" s="874"/>
      <c r="I879" s="875"/>
      <c r="J879" s="875"/>
      <c r="K879" s="876"/>
      <c r="L879" s="876"/>
      <c r="M879" s="876"/>
      <c r="N879" s="876"/>
      <c r="O879" s="876"/>
      <c r="P879" s="876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3"/>
      <c r="E880" s="677"/>
      <c r="F880" s="677"/>
      <c r="G880" s="677"/>
      <c r="H880" s="874"/>
      <c r="I880" s="875"/>
      <c r="J880" s="875"/>
      <c r="K880" s="876"/>
      <c r="L880" s="876"/>
      <c r="M880" s="876"/>
      <c r="N880" s="876"/>
      <c r="O880" s="876"/>
      <c r="P880" s="876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3"/>
      <c r="E881" s="677"/>
      <c r="F881" s="677"/>
      <c r="G881" s="677"/>
      <c r="H881" s="874"/>
      <c r="I881" s="875"/>
      <c r="J881" s="875"/>
      <c r="K881" s="876"/>
      <c r="L881" s="876"/>
      <c r="M881" s="876"/>
      <c r="N881" s="876"/>
      <c r="O881" s="876"/>
      <c r="P881" s="876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3"/>
      <c r="E882" s="677"/>
      <c r="F882" s="677"/>
      <c r="G882" s="677"/>
      <c r="H882" s="874"/>
      <c r="I882" s="875"/>
      <c r="J882" s="875"/>
      <c r="K882" s="876"/>
      <c r="L882" s="876"/>
      <c r="M882" s="876"/>
      <c r="N882" s="876"/>
      <c r="O882" s="876"/>
      <c r="P882" s="876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3"/>
      <c r="E883" s="677"/>
      <c r="F883" s="677"/>
      <c r="G883" s="677"/>
      <c r="H883" s="874"/>
      <c r="I883" s="875"/>
      <c r="J883" s="875"/>
      <c r="K883" s="876"/>
      <c r="L883" s="876"/>
      <c r="M883" s="876"/>
      <c r="N883" s="876"/>
      <c r="O883" s="876"/>
      <c r="P883" s="876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3"/>
      <c r="E884" s="677"/>
      <c r="F884" s="677"/>
      <c r="G884" s="677"/>
      <c r="H884" s="874"/>
      <c r="I884" s="875"/>
      <c r="J884" s="875"/>
      <c r="K884" s="876"/>
      <c r="L884" s="876"/>
      <c r="M884" s="876"/>
      <c r="N884" s="876"/>
      <c r="O884" s="876"/>
      <c r="P884" s="876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3"/>
      <c r="E885" s="677"/>
      <c r="F885" s="677"/>
      <c r="G885" s="677"/>
      <c r="H885" s="874"/>
      <c r="I885" s="875"/>
      <c r="J885" s="875"/>
      <c r="K885" s="876"/>
      <c r="L885" s="876"/>
      <c r="M885" s="876"/>
      <c r="N885" s="876"/>
      <c r="O885" s="876"/>
      <c r="P885" s="876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3"/>
      <c r="E886" s="677"/>
      <c r="F886" s="677"/>
      <c r="G886" s="677"/>
      <c r="H886" s="874"/>
      <c r="I886" s="875"/>
      <c r="J886" s="875"/>
      <c r="K886" s="876"/>
      <c r="L886" s="876"/>
      <c r="M886" s="876"/>
      <c r="N886" s="876"/>
      <c r="O886" s="876"/>
      <c r="P886" s="876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3"/>
      <c r="E887" s="677"/>
      <c r="F887" s="677"/>
      <c r="G887" s="677"/>
      <c r="H887" s="874"/>
      <c r="I887" s="875"/>
      <c r="J887" s="875"/>
      <c r="K887" s="876"/>
      <c r="L887" s="876"/>
      <c r="M887" s="876"/>
      <c r="N887" s="876"/>
      <c r="O887" s="876"/>
      <c r="P887" s="876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3"/>
      <c r="E888" s="677"/>
      <c r="F888" s="677"/>
      <c r="G888" s="677"/>
      <c r="H888" s="874"/>
      <c r="I888" s="875"/>
      <c r="J888" s="875"/>
      <c r="K888" s="876"/>
      <c r="L888" s="876"/>
      <c r="M888" s="876"/>
      <c r="N888" s="876"/>
      <c r="O888" s="876"/>
      <c r="P888" s="876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3"/>
      <c r="E889" s="677"/>
      <c r="F889" s="677"/>
      <c r="G889" s="677"/>
      <c r="H889" s="874"/>
      <c r="I889" s="875"/>
      <c r="J889" s="875"/>
      <c r="K889" s="876"/>
      <c r="L889" s="876"/>
      <c r="M889" s="876"/>
      <c r="N889" s="876"/>
      <c r="O889" s="876"/>
      <c r="P889" s="876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3"/>
      <c r="E890" s="677"/>
      <c r="F890" s="677"/>
      <c r="G890" s="677"/>
      <c r="H890" s="874"/>
      <c r="I890" s="875"/>
      <c r="J890" s="875"/>
      <c r="K890" s="876"/>
      <c r="L890" s="876"/>
      <c r="M890" s="876"/>
      <c r="N890" s="876"/>
      <c r="O890" s="876"/>
      <c r="P890" s="876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3"/>
      <c r="E891" s="677"/>
      <c r="F891" s="677"/>
      <c r="G891" s="677"/>
      <c r="H891" s="874"/>
      <c r="I891" s="875"/>
      <c r="J891" s="875"/>
      <c r="K891" s="876"/>
      <c r="L891" s="876"/>
      <c r="M891" s="876"/>
      <c r="N891" s="876"/>
      <c r="O891" s="876"/>
      <c r="P891" s="876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3"/>
      <c r="E892" s="677"/>
      <c r="F892" s="677"/>
      <c r="G892" s="677"/>
      <c r="H892" s="874"/>
      <c r="I892" s="875"/>
      <c r="J892" s="875"/>
      <c r="K892" s="876"/>
      <c r="L892" s="876"/>
      <c r="M892" s="876"/>
      <c r="N892" s="876"/>
      <c r="O892" s="876"/>
      <c r="P892" s="876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3"/>
      <c r="E893" s="677"/>
      <c r="F893" s="677"/>
      <c r="G893" s="677"/>
      <c r="H893" s="874"/>
      <c r="I893" s="875"/>
      <c r="J893" s="875"/>
      <c r="K893" s="876"/>
      <c r="L893" s="876"/>
      <c r="M893" s="876"/>
      <c r="N893" s="876"/>
      <c r="O893" s="876"/>
      <c r="P893" s="876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3"/>
      <c r="E894" s="677"/>
      <c r="F894" s="677"/>
      <c r="G894" s="677"/>
      <c r="H894" s="874"/>
      <c r="I894" s="875"/>
      <c r="J894" s="875"/>
      <c r="K894" s="876"/>
      <c r="L894" s="876"/>
      <c r="M894" s="876"/>
      <c r="N894" s="876"/>
      <c r="O894" s="876"/>
      <c r="P894" s="876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3"/>
      <c r="E895" s="677"/>
      <c r="F895" s="677"/>
      <c r="G895" s="677"/>
      <c r="H895" s="874"/>
      <c r="I895" s="875"/>
      <c r="J895" s="875"/>
      <c r="K895" s="876"/>
      <c r="L895" s="876"/>
      <c r="M895" s="876"/>
      <c r="N895" s="876"/>
      <c r="O895" s="876"/>
      <c r="P895" s="876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3"/>
      <c r="E896" s="677"/>
      <c r="F896" s="677"/>
      <c r="G896" s="677"/>
      <c r="H896" s="874"/>
      <c r="I896" s="875"/>
      <c r="J896" s="875"/>
      <c r="K896" s="876"/>
      <c r="L896" s="876"/>
      <c r="M896" s="876"/>
      <c r="N896" s="876"/>
      <c r="O896" s="876"/>
      <c r="P896" s="876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3"/>
      <c r="E897" s="677"/>
      <c r="F897" s="677"/>
      <c r="G897" s="677"/>
      <c r="H897" s="874"/>
      <c r="I897" s="875"/>
      <c r="J897" s="875"/>
      <c r="K897" s="876"/>
      <c r="L897" s="876"/>
      <c r="M897" s="876"/>
      <c r="N897" s="876"/>
      <c r="O897" s="876"/>
      <c r="P897" s="876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3"/>
      <c r="E898" s="677"/>
      <c r="F898" s="677"/>
      <c r="G898" s="677"/>
      <c r="H898" s="874"/>
      <c r="I898" s="875"/>
      <c r="J898" s="875"/>
      <c r="K898" s="876"/>
      <c r="L898" s="876"/>
      <c r="M898" s="876"/>
      <c r="N898" s="876"/>
      <c r="O898" s="876"/>
      <c r="P898" s="876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3"/>
      <c r="E899" s="677"/>
      <c r="F899" s="677"/>
      <c r="G899" s="677"/>
      <c r="H899" s="874"/>
      <c r="I899" s="875"/>
      <c r="J899" s="875"/>
      <c r="K899" s="876"/>
      <c r="L899" s="876"/>
      <c r="M899" s="876"/>
      <c r="N899" s="876"/>
      <c r="O899" s="876"/>
      <c r="P899" s="876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3"/>
      <c r="E900" s="677"/>
      <c r="F900" s="677"/>
      <c r="G900" s="677"/>
      <c r="H900" s="874"/>
      <c r="I900" s="875"/>
      <c r="J900" s="875"/>
      <c r="K900" s="876"/>
      <c r="L900" s="876"/>
      <c r="M900" s="876"/>
      <c r="N900" s="876"/>
      <c r="O900" s="876"/>
      <c r="P900" s="876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3"/>
      <c r="E901" s="677"/>
      <c r="F901" s="677"/>
      <c r="G901" s="677"/>
      <c r="H901" s="874"/>
      <c r="I901" s="875"/>
      <c r="J901" s="875"/>
      <c r="K901" s="876"/>
      <c r="L901" s="876"/>
      <c r="M901" s="876"/>
      <c r="N901" s="876"/>
      <c r="O901" s="876"/>
      <c r="P901" s="876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3"/>
      <c r="E902" s="677"/>
      <c r="F902" s="677"/>
      <c r="G902" s="677"/>
      <c r="H902" s="874"/>
      <c r="I902" s="875"/>
      <c r="J902" s="875"/>
      <c r="K902" s="876"/>
      <c r="L902" s="876"/>
      <c r="M902" s="876"/>
      <c r="N902" s="876"/>
      <c r="O902" s="876"/>
      <c r="P902" s="876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3"/>
      <c r="E903" s="677"/>
      <c r="F903" s="677"/>
      <c r="G903" s="677"/>
      <c r="H903" s="874"/>
      <c r="I903" s="875"/>
      <c r="J903" s="875"/>
      <c r="K903" s="876"/>
      <c r="L903" s="876"/>
      <c r="M903" s="876"/>
      <c r="N903" s="876"/>
      <c r="O903" s="876"/>
      <c r="P903" s="876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3"/>
      <c r="E904" s="677"/>
      <c r="F904" s="677"/>
      <c r="G904" s="677"/>
      <c r="H904" s="874"/>
      <c r="I904" s="875"/>
      <c r="J904" s="875"/>
      <c r="K904" s="876"/>
      <c r="L904" s="876"/>
      <c r="M904" s="876"/>
      <c r="N904" s="876"/>
      <c r="O904" s="876"/>
      <c r="P904" s="876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3"/>
      <c r="E905" s="677"/>
      <c r="F905" s="677"/>
      <c r="G905" s="677"/>
      <c r="H905" s="874"/>
      <c r="I905" s="875"/>
      <c r="J905" s="875"/>
      <c r="K905" s="876"/>
      <c r="L905" s="876"/>
      <c r="M905" s="876"/>
      <c r="N905" s="876"/>
      <c r="O905" s="876"/>
      <c r="P905" s="876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3"/>
      <c r="E906" s="677"/>
      <c r="F906" s="677"/>
      <c r="G906" s="677"/>
      <c r="H906" s="874"/>
      <c r="I906" s="875"/>
      <c r="J906" s="875"/>
      <c r="K906" s="876"/>
      <c r="L906" s="876"/>
      <c r="M906" s="876"/>
      <c r="N906" s="876"/>
      <c r="O906" s="876"/>
      <c r="P906" s="876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3"/>
      <c r="E907" s="677"/>
      <c r="F907" s="677"/>
      <c r="G907" s="677"/>
      <c r="H907" s="874"/>
      <c r="I907" s="875"/>
      <c r="J907" s="875"/>
      <c r="K907" s="876"/>
      <c r="L907" s="876"/>
      <c r="M907" s="876"/>
      <c r="N907" s="876"/>
      <c r="O907" s="876"/>
      <c r="P907" s="876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3"/>
      <c r="E908" s="677"/>
      <c r="F908" s="677"/>
      <c r="G908" s="677"/>
      <c r="H908" s="874"/>
      <c r="I908" s="875"/>
      <c r="J908" s="875"/>
      <c r="K908" s="876"/>
      <c r="L908" s="876"/>
      <c r="M908" s="876"/>
      <c r="N908" s="876"/>
      <c r="O908" s="876"/>
      <c r="P908" s="876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3"/>
      <c r="E909" s="677"/>
      <c r="F909" s="677"/>
      <c r="G909" s="677"/>
      <c r="H909" s="874"/>
      <c r="I909" s="875"/>
      <c r="J909" s="875"/>
      <c r="K909" s="876"/>
      <c r="L909" s="876"/>
      <c r="M909" s="876"/>
      <c r="N909" s="876"/>
      <c r="O909" s="876"/>
      <c r="P909" s="876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3"/>
      <c r="E910" s="677"/>
      <c r="F910" s="677"/>
      <c r="G910" s="677"/>
      <c r="H910" s="874"/>
      <c r="I910" s="875"/>
      <c r="J910" s="875"/>
      <c r="K910" s="876"/>
      <c r="L910" s="876"/>
      <c r="M910" s="876"/>
      <c r="N910" s="876"/>
      <c r="O910" s="876"/>
      <c r="P910" s="876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3"/>
      <c r="E911" s="677"/>
      <c r="F911" s="677"/>
      <c r="G911" s="677"/>
      <c r="H911" s="874"/>
      <c r="I911" s="875"/>
      <c r="J911" s="875"/>
      <c r="K911" s="876"/>
      <c r="L911" s="876"/>
      <c r="M911" s="876"/>
      <c r="N911" s="876"/>
      <c r="O911" s="876"/>
      <c r="P911" s="876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3"/>
      <c r="E912" s="677"/>
      <c r="F912" s="677"/>
      <c r="G912" s="677"/>
      <c r="H912" s="874"/>
      <c r="I912" s="875"/>
      <c r="J912" s="875"/>
      <c r="K912" s="876"/>
      <c r="L912" s="876"/>
      <c r="M912" s="876"/>
      <c r="N912" s="876"/>
      <c r="O912" s="876"/>
      <c r="P912" s="876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3"/>
      <c r="E913" s="677"/>
      <c r="F913" s="677"/>
      <c r="G913" s="677"/>
      <c r="H913" s="874"/>
      <c r="I913" s="875"/>
      <c r="J913" s="875"/>
      <c r="K913" s="876"/>
      <c r="L913" s="876"/>
      <c r="M913" s="876"/>
      <c r="N913" s="876"/>
      <c r="O913" s="876"/>
      <c r="P913" s="876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3"/>
      <c r="E914" s="677"/>
      <c r="F914" s="677"/>
      <c r="G914" s="677"/>
      <c r="H914" s="874"/>
      <c r="I914" s="875"/>
      <c r="J914" s="875"/>
      <c r="K914" s="876"/>
      <c r="L914" s="876"/>
      <c r="M914" s="876"/>
      <c r="N914" s="876"/>
      <c r="O914" s="876"/>
      <c r="P914" s="876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3"/>
      <c r="E915" s="677"/>
      <c r="F915" s="677"/>
      <c r="G915" s="677"/>
      <c r="H915" s="874"/>
      <c r="I915" s="875"/>
      <c r="J915" s="875"/>
      <c r="K915" s="876"/>
      <c r="L915" s="876"/>
      <c r="M915" s="876"/>
      <c r="N915" s="876"/>
      <c r="O915" s="876"/>
      <c r="P915" s="876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3"/>
      <c r="E916" s="677"/>
      <c r="F916" s="677"/>
      <c r="G916" s="677"/>
      <c r="H916" s="874"/>
      <c r="I916" s="875"/>
      <c r="J916" s="875"/>
      <c r="K916" s="876"/>
      <c r="L916" s="876"/>
      <c r="M916" s="876"/>
      <c r="N916" s="876"/>
      <c r="O916" s="876"/>
      <c r="P916" s="876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3"/>
      <c r="E917" s="677"/>
      <c r="F917" s="677"/>
      <c r="G917" s="677"/>
      <c r="H917" s="874"/>
      <c r="I917" s="875"/>
      <c r="J917" s="875"/>
      <c r="K917" s="876"/>
      <c r="L917" s="876"/>
      <c r="M917" s="876"/>
      <c r="N917" s="876"/>
      <c r="O917" s="876"/>
      <c r="P917" s="876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3"/>
      <c r="E918" s="677"/>
      <c r="F918" s="677"/>
      <c r="G918" s="677"/>
      <c r="H918" s="874"/>
      <c r="I918" s="875"/>
      <c r="J918" s="875"/>
      <c r="K918" s="876"/>
      <c r="L918" s="876"/>
      <c r="M918" s="876"/>
      <c r="N918" s="876"/>
      <c r="O918" s="876"/>
      <c r="P918" s="876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3"/>
      <c r="E919" s="677"/>
      <c r="F919" s="677"/>
      <c r="G919" s="677"/>
      <c r="H919" s="874"/>
      <c r="I919" s="875"/>
      <c r="J919" s="875"/>
      <c r="K919" s="876"/>
      <c r="L919" s="876"/>
      <c r="M919" s="876"/>
      <c r="N919" s="876"/>
      <c r="O919" s="876"/>
      <c r="P919" s="876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3"/>
      <c r="E920" s="677"/>
      <c r="F920" s="677"/>
      <c r="G920" s="677"/>
      <c r="H920" s="874"/>
      <c r="I920" s="875"/>
      <c r="J920" s="875"/>
      <c r="K920" s="876"/>
      <c r="L920" s="876"/>
      <c r="M920" s="876"/>
      <c r="N920" s="876"/>
      <c r="O920" s="876"/>
      <c r="P920" s="876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3"/>
      <c r="E921" s="677"/>
      <c r="F921" s="677"/>
      <c r="G921" s="677"/>
      <c r="H921" s="874"/>
      <c r="I921" s="875"/>
      <c r="J921" s="875"/>
      <c r="K921" s="876"/>
      <c r="L921" s="876"/>
      <c r="M921" s="876"/>
      <c r="N921" s="876"/>
      <c r="O921" s="876"/>
      <c r="P921" s="876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3"/>
      <c r="E922" s="677"/>
      <c r="F922" s="677"/>
      <c r="G922" s="677"/>
      <c r="H922" s="874"/>
      <c r="I922" s="875"/>
      <c r="J922" s="875"/>
      <c r="K922" s="876"/>
      <c r="L922" s="876"/>
      <c r="M922" s="876"/>
      <c r="N922" s="876"/>
      <c r="O922" s="876"/>
      <c r="P922" s="876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3"/>
      <c r="E923" s="677"/>
      <c r="F923" s="677"/>
      <c r="G923" s="677"/>
      <c r="H923" s="874"/>
      <c r="I923" s="875"/>
      <c r="J923" s="875"/>
      <c r="K923" s="876"/>
      <c r="L923" s="876"/>
      <c r="M923" s="876"/>
      <c r="N923" s="876"/>
      <c r="O923" s="876"/>
      <c r="P923" s="876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3"/>
      <c r="E924" s="677"/>
      <c r="F924" s="677"/>
      <c r="G924" s="677"/>
      <c r="H924" s="874"/>
      <c r="I924" s="875"/>
      <c r="J924" s="875"/>
      <c r="K924" s="876"/>
      <c r="L924" s="876"/>
      <c r="M924" s="876"/>
      <c r="N924" s="876"/>
      <c r="O924" s="876"/>
      <c r="P924" s="876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3"/>
      <c r="E925" s="677"/>
      <c r="F925" s="677"/>
      <c r="G925" s="677"/>
      <c r="H925" s="874"/>
      <c r="I925" s="875"/>
      <c r="J925" s="875"/>
      <c r="K925" s="876"/>
      <c r="L925" s="876"/>
      <c r="M925" s="876"/>
      <c r="N925" s="876"/>
      <c r="O925" s="876"/>
      <c r="P925" s="876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3"/>
      <c r="E926" s="677"/>
      <c r="F926" s="677"/>
      <c r="G926" s="677"/>
      <c r="H926" s="874"/>
      <c r="I926" s="875"/>
      <c r="J926" s="875"/>
      <c r="K926" s="876"/>
      <c r="L926" s="876"/>
      <c r="M926" s="876"/>
      <c r="N926" s="876"/>
      <c r="O926" s="876"/>
      <c r="P926" s="876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3"/>
      <c r="E927" s="677"/>
      <c r="F927" s="677"/>
      <c r="G927" s="677"/>
      <c r="H927" s="874"/>
      <c r="I927" s="875"/>
      <c r="J927" s="875"/>
      <c r="K927" s="876"/>
      <c r="L927" s="876"/>
      <c r="M927" s="876"/>
      <c r="N927" s="876"/>
      <c r="O927" s="876"/>
      <c r="P927" s="876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3"/>
      <c r="E928" s="677"/>
      <c r="F928" s="677"/>
      <c r="G928" s="677"/>
      <c r="H928" s="874"/>
      <c r="I928" s="875"/>
      <c r="J928" s="875"/>
      <c r="K928" s="876"/>
      <c r="L928" s="876"/>
      <c r="M928" s="876"/>
      <c r="N928" s="876"/>
      <c r="O928" s="876"/>
      <c r="P928" s="876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3"/>
      <c r="E929" s="677"/>
      <c r="F929" s="677"/>
      <c r="G929" s="677"/>
      <c r="H929" s="874"/>
      <c r="I929" s="875"/>
      <c r="J929" s="875"/>
      <c r="K929" s="876"/>
      <c r="L929" s="876"/>
      <c r="M929" s="876"/>
      <c r="N929" s="876"/>
      <c r="O929" s="876"/>
      <c r="P929" s="876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3"/>
      <c r="E930" s="677"/>
      <c r="F930" s="677"/>
      <c r="G930" s="677"/>
      <c r="H930" s="874"/>
      <c r="I930" s="875"/>
      <c r="J930" s="875"/>
      <c r="K930" s="876"/>
      <c r="L930" s="876"/>
      <c r="M930" s="876"/>
      <c r="N930" s="876"/>
      <c r="O930" s="876"/>
      <c r="P930" s="876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3"/>
      <c r="E931" s="677"/>
      <c r="F931" s="677"/>
      <c r="G931" s="677"/>
      <c r="H931" s="874"/>
      <c r="I931" s="875"/>
      <c r="J931" s="875"/>
      <c r="K931" s="876"/>
      <c r="L931" s="876"/>
      <c r="M931" s="876"/>
      <c r="N931" s="876"/>
      <c r="O931" s="876"/>
      <c r="P931" s="876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3"/>
      <c r="E932" s="677"/>
      <c r="F932" s="677"/>
      <c r="G932" s="677"/>
      <c r="H932" s="874"/>
      <c r="I932" s="875"/>
      <c r="J932" s="875"/>
      <c r="K932" s="876"/>
      <c r="L932" s="876"/>
      <c r="M932" s="876"/>
      <c r="N932" s="876"/>
      <c r="O932" s="876"/>
      <c r="P932" s="876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3"/>
      <c r="E933" s="677"/>
      <c r="F933" s="677"/>
      <c r="G933" s="677"/>
      <c r="H933" s="874"/>
      <c r="I933" s="875"/>
      <c r="J933" s="875"/>
      <c r="K933" s="876"/>
      <c r="L933" s="876"/>
      <c r="M933" s="876"/>
      <c r="N933" s="876"/>
      <c r="O933" s="876"/>
      <c r="P933" s="876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3"/>
      <c r="E934" s="677"/>
      <c r="F934" s="677"/>
      <c r="G934" s="677"/>
      <c r="H934" s="874"/>
      <c r="I934" s="875"/>
      <c r="J934" s="875"/>
      <c r="K934" s="876"/>
      <c r="L934" s="876"/>
      <c r="M934" s="876"/>
      <c r="N934" s="876"/>
      <c r="O934" s="876"/>
      <c r="P934" s="876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3"/>
      <c r="E935" s="677"/>
      <c r="F935" s="677"/>
      <c r="G935" s="677"/>
      <c r="H935" s="874"/>
      <c r="I935" s="875"/>
      <c r="J935" s="875"/>
      <c r="K935" s="876"/>
      <c r="L935" s="876"/>
      <c r="M935" s="876"/>
      <c r="N935" s="876"/>
      <c r="O935" s="876"/>
      <c r="P935" s="876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3"/>
      <c r="E936" s="677"/>
      <c r="F936" s="677"/>
      <c r="G936" s="677"/>
      <c r="H936" s="874"/>
      <c r="I936" s="875"/>
      <c r="J936" s="875"/>
      <c r="K936" s="876"/>
      <c r="L936" s="876"/>
      <c r="M936" s="876"/>
      <c r="N936" s="876"/>
      <c r="O936" s="876"/>
      <c r="P936" s="876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3"/>
      <c r="E937" s="677"/>
      <c r="F937" s="677"/>
      <c r="G937" s="677"/>
      <c r="H937" s="874"/>
      <c r="I937" s="875"/>
      <c r="J937" s="875"/>
      <c r="K937" s="876"/>
      <c r="L937" s="876"/>
      <c r="M937" s="876"/>
      <c r="N937" s="876"/>
      <c r="O937" s="876"/>
      <c r="P937" s="876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3"/>
      <c r="E938" s="677"/>
      <c r="F938" s="677"/>
      <c r="G938" s="677"/>
      <c r="H938" s="874"/>
      <c r="I938" s="875"/>
      <c r="J938" s="875"/>
      <c r="K938" s="876"/>
      <c r="L938" s="876"/>
      <c r="M938" s="876"/>
      <c r="N938" s="876"/>
      <c r="O938" s="876"/>
      <c r="P938" s="876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3"/>
      <c r="E939" s="677"/>
      <c r="F939" s="677"/>
      <c r="G939" s="677"/>
      <c r="H939" s="874"/>
      <c r="I939" s="875"/>
      <c r="J939" s="875"/>
      <c r="K939" s="876"/>
      <c r="L939" s="876"/>
      <c r="M939" s="876"/>
      <c r="N939" s="876"/>
      <c r="O939" s="876"/>
      <c r="P939" s="876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3"/>
      <c r="E940" s="677"/>
      <c r="F940" s="677"/>
      <c r="G940" s="677"/>
      <c r="H940" s="874"/>
      <c r="I940" s="875"/>
      <c r="J940" s="875"/>
      <c r="K940" s="876"/>
      <c r="L940" s="876"/>
      <c r="M940" s="876"/>
      <c r="N940" s="876"/>
      <c r="O940" s="876"/>
      <c r="P940" s="876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3"/>
      <c r="E941" s="677"/>
      <c r="F941" s="677"/>
      <c r="G941" s="677"/>
      <c r="H941" s="874"/>
      <c r="I941" s="875"/>
      <c r="J941" s="875"/>
      <c r="K941" s="876"/>
      <c r="L941" s="876"/>
      <c r="M941" s="876"/>
      <c r="N941" s="876"/>
      <c r="O941" s="876"/>
      <c r="P941" s="876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3"/>
      <c r="E942" s="677"/>
      <c r="F942" s="677"/>
      <c r="G942" s="677"/>
      <c r="H942" s="874"/>
      <c r="I942" s="875"/>
      <c r="J942" s="875"/>
      <c r="K942" s="876"/>
      <c r="L942" s="876"/>
      <c r="M942" s="876"/>
      <c r="N942" s="876"/>
      <c r="O942" s="876"/>
      <c r="P942" s="876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3"/>
      <c r="E943" s="677"/>
      <c r="F943" s="677"/>
      <c r="G943" s="677"/>
      <c r="H943" s="874"/>
      <c r="I943" s="875"/>
      <c r="J943" s="875"/>
      <c r="K943" s="876"/>
      <c r="L943" s="876"/>
      <c r="M943" s="876"/>
      <c r="N943" s="876"/>
      <c r="O943" s="876"/>
      <c r="P943" s="876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3"/>
      <c r="E944" s="677"/>
      <c r="F944" s="677"/>
      <c r="G944" s="677"/>
      <c r="H944" s="874"/>
      <c r="I944" s="875"/>
      <c r="J944" s="875"/>
      <c r="K944" s="876"/>
      <c r="L944" s="876"/>
      <c r="M944" s="876"/>
      <c r="N944" s="876"/>
      <c r="O944" s="876"/>
      <c r="P944" s="876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3"/>
      <c r="E945" s="677"/>
      <c r="F945" s="677"/>
      <c r="G945" s="677"/>
      <c r="H945" s="874"/>
      <c r="I945" s="875"/>
      <c r="J945" s="875"/>
      <c r="K945" s="876"/>
      <c r="L945" s="876"/>
      <c r="M945" s="876"/>
      <c r="N945" s="876"/>
      <c r="O945" s="876"/>
      <c r="P945" s="876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3"/>
      <c r="E946" s="677"/>
      <c r="F946" s="677"/>
      <c r="G946" s="677"/>
      <c r="H946" s="874"/>
      <c r="I946" s="875"/>
      <c r="J946" s="875"/>
      <c r="K946" s="876"/>
      <c r="L946" s="876"/>
      <c r="M946" s="876"/>
      <c r="N946" s="876"/>
      <c r="O946" s="876"/>
      <c r="P946" s="876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3"/>
      <c r="E947" s="677"/>
      <c r="F947" s="677"/>
      <c r="G947" s="677"/>
      <c r="H947" s="874"/>
      <c r="I947" s="875"/>
      <c r="J947" s="875"/>
      <c r="K947" s="876"/>
      <c r="L947" s="876"/>
      <c r="M947" s="876"/>
      <c r="N947" s="876"/>
      <c r="O947" s="876"/>
      <c r="P947" s="876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3"/>
      <c r="E948" s="677"/>
      <c r="F948" s="677"/>
      <c r="G948" s="677"/>
      <c r="H948" s="874"/>
      <c r="I948" s="875"/>
      <c r="J948" s="875"/>
      <c r="K948" s="876"/>
      <c r="L948" s="876"/>
      <c r="M948" s="876"/>
      <c r="N948" s="876"/>
      <c r="O948" s="876"/>
      <c r="P948" s="876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3"/>
      <c r="E949" s="677"/>
      <c r="F949" s="677"/>
      <c r="G949" s="677"/>
      <c r="H949" s="874"/>
      <c r="I949" s="875"/>
      <c r="J949" s="875"/>
      <c r="K949" s="876"/>
      <c r="L949" s="876"/>
      <c r="M949" s="876"/>
      <c r="N949" s="876"/>
      <c r="O949" s="876"/>
      <c r="P949" s="876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3"/>
      <c r="E950" s="677"/>
      <c r="F950" s="677"/>
      <c r="G950" s="677"/>
      <c r="H950" s="874"/>
      <c r="I950" s="875"/>
      <c r="J950" s="875"/>
      <c r="K950" s="876"/>
      <c r="L950" s="876"/>
      <c r="M950" s="876"/>
      <c r="N950" s="876"/>
      <c r="O950" s="876"/>
      <c r="P950" s="876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3"/>
      <c r="E951" s="677"/>
      <c r="F951" s="677"/>
      <c r="G951" s="677"/>
      <c r="H951" s="874"/>
      <c r="I951" s="875"/>
      <c r="J951" s="875"/>
      <c r="K951" s="876"/>
      <c r="L951" s="876"/>
      <c r="M951" s="876"/>
      <c r="N951" s="876"/>
      <c r="O951" s="876"/>
      <c r="P951" s="876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3"/>
      <c r="E952" s="677"/>
      <c r="F952" s="677"/>
      <c r="G952" s="677"/>
      <c r="H952" s="874"/>
      <c r="I952" s="875"/>
      <c r="J952" s="875"/>
      <c r="K952" s="876"/>
      <c r="L952" s="876"/>
      <c r="M952" s="876"/>
      <c r="N952" s="876"/>
      <c r="O952" s="876"/>
      <c r="P952" s="876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3"/>
      <c r="E953" s="677"/>
      <c r="F953" s="677"/>
      <c r="G953" s="677"/>
      <c r="H953" s="874"/>
      <c r="I953" s="875"/>
      <c r="J953" s="875"/>
      <c r="K953" s="876"/>
      <c r="L953" s="876"/>
      <c r="M953" s="876"/>
      <c r="N953" s="876"/>
      <c r="O953" s="876"/>
      <c r="P953" s="876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3"/>
      <c r="E954" s="677"/>
      <c r="F954" s="677"/>
      <c r="G954" s="677"/>
      <c r="H954" s="874"/>
      <c r="I954" s="875"/>
      <c r="J954" s="875"/>
      <c r="K954" s="876"/>
      <c r="L954" s="876"/>
      <c r="M954" s="876"/>
      <c r="N954" s="876"/>
      <c r="O954" s="876"/>
      <c r="P954" s="876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3"/>
      <c r="E955" s="677"/>
      <c r="F955" s="677"/>
      <c r="G955" s="677"/>
      <c r="H955" s="874"/>
      <c r="I955" s="875"/>
      <c r="J955" s="875"/>
      <c r="K955" s="876"/>
      <c r="L955" s="876"/>
      <c r="M955" s="876"/>
      <c r="N955" s="876"/>
      <c r="O955" s="876"/>
      <c r="P955" s="876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3"/>
      <c r="E956" s="677"/>
      <c r="F956" s="677"/>
      <c r="G956" s="677"/>
      <c r="H956" s="874"/>
      <c r="I956" s="875"/>
      <c r="J956" s="875"/>
      <c r="K956" s="876"/>
      <c r="L956" s="876"/>
      <c r="M956" s="876"/>
      <c r="N956" s="876"/>
      <c r="O956" s="876"/>
      <c r="P956" s="876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3"/>
      <c r="E957" s="677"/>
      <c r="F957" s="677"/>
      <c r="G957" s="677"/>
      <c r="H957" s="874"/>
      <c r="I957" s="875"/>
      <c r="J957" s="875"/>
      <c r="K957" s="876"/>
      <c r="L957" s="876"/>
      <c r="M957" s="876"/>
      <c r="N957" s="876"/>
      <c r="O957" s="876"/>
      <c r="P957" s="876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3"/>
      <c r="E958" s="677"/>
      <c r="F958" s="677"/>
      <c r="G958" s="677"/>
      <c r="H958" s="874"/>
      <c r="I958" s="875"/>
      <c r="J958" s="875"/>
      <c r="K958" s="876"/>
      <c r="L958" s="876"/>
      <c r="M958" s="876"/>
      <c r="N958" s="876"/>
      <c r="O958" s="876"/>
      <c r="P958" s="876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3"/>
      <c r="E959" s="677"/>
      <c r="F959" s="677"/>
      <c r="G959" s="677"/>
      <c r="H959" s="874"/>
      <c r="I959" s="875"/>
      <c r="J959" s="875"/>
      <c r="K959" s="876"/>
      <c r="L959" s="876"/>
      <c r="M959" s="876"/>
      <c r="N959" s="876"/>
      <c r="O959" s="876"/>
      <c r="P959" s="876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3"/>
      <c r="E960" s="677"/>
      <c r="F960" s="677"/>
      <c r="G960" s="677"/>
      <c r="H960" s="874"/>
      <c r="I960" s="875"/>
      <c r="J960" s="875"/>
      <c r="K960" s="876"/>
      <c r="L960" s="876"/>
      <c r="M960" s="876"/>
      <c r="N960" s="876"/>
      <c r="O960" s="876"/>
      <c r="P960" s="876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3"/>
      <c r="E961" s="677"/>
      <c r="F961" s="677"/>
      <c r="G961" s="677"/>
      <c r="H961" s="874"/>
      <c r="I961" s="875"/>
      <c r="J961" s="875"/>
      <c r="K961" s="876"/>
      <c r="L961" s="876"/>
      <c r="M961" s="876"/>
      <c r="N961" s="876"/>
      <c r="O961" s="876"/>
      <c r="P961" s="876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3"/>
      <c r="E962" s="677"/>
      <c r="F962" s="677"/>
      <c r="G962" s="677"/>
      <c r="H962" s="874"/>
      <c r="I962" s="875"/>
      <c r="J962" s="875"/>
      <c r="K962" s="876"/>
      <c r="L962" s="876"/>
      <c r="M962" s="876"/>
      <c r="N962" s="876"/>
      <c r="O962" s="876"/>
      <c r="P962" s="876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3"/>
      <c r="E963" s="677"/>
      <c r="F963" s="677"/>
      <c r="G963" s="677"/>
      <c r="H963" s="874"/>
      <c r="I963" s="875"/>
      <c r="J963" s="875"/>
      <c r="K963" s="876"/>
      <c r="L963" s="876"/>
      <c r="M963" s="876"/>
      <c r="N963" s="876"/>
      <c r="O963" s="876"/>
      <c r="P963" s="876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3"/>
      <c r="E964" s="677"/>
      <c r="F964" s="677"/>
      <c r="G964" s="677"/>
      <c r="H964" s="874"/>
      <c r="I964" s="875"/>
      <c r="J964" s="875"/>
      <c r="K964" s="876"/>
      <c r="L964" s="876"/>
      <c r="M964" s="876"/>
      <c r="N964" s="876"/>
      <c r="O964" s="876"/>
      <c r="P964" s="876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3"/>
      <c r="E965" s="677"/>
      <c r="F965" s="677"/>
      <c r="G965" s="677"/>
      <c r="H965" s="874"/>
      <c r="I965" s="875"/>
      <c r="J965" s="875"/>
      <c r="K965" s="876"/>
      <c r="L965" s="876"/>
      <c r="M965" s="876"/>
      <c r="N965" s="876"/>
      <c r="O965" s="876"/>
      <c r="P965" s="876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3"/>
      <c r="E966" s="677"/>
      <c r="F966" s="677"/>
      <c r="G966" s="677"/>
      <c r="H966" s="874"/>
      <c r="I966" s="875"/>
      <c r="J966" s="875"/>
      <c r="K966" s="876"/>
      <c r="L966" s="876"/>
      <c r="M966" s="876"/>
      <c r="N966" s="876"/>
      <c r="O966" s="876"/>
      <c r="P966" s="876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3"/>
      <c r="E967" s="677"/>
      <c r="F967" s="677"/>
      <c r="G967" s="677"/>
      <c r="H967" s="874"/>
      <c r="I967" s="875"/>
      <c r="J967" s="875"/>
      <c r="K967" s="876"/>
      <c r="L967" s="876"/>
      <c r="M967" s="876"/>
      <c r="N967" s="876"/>
      <c r="O967" s="876"/>
      <c r="P967" s="876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3"/>
      <c r="E968" s="677"/>
      <c r="F968" s="677"/>
      <c r="G968" s="677"/>
      <c r="H968" s="874"/>
      <c r="I968" s="875"/>
      <c r="J968" s="875"/>
      <c r="K968" s="876"/>
      <c r="L968" s="876"/>
      <c r="M968" s="876"/>
      <c r="N968" s="876"/>
      <c r="O968" s="876"/>
      <c r="P968" s="876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3"/>
      <c r="E969" s="677"/>
      <c r="F969" s="677"/>
      <c r="G969" s="677"/>
      <c r="H969" s="874"/>
      <c r="I969" s="875"/>
      <c r="J969" s="875"/>
      <c r="K969" s="876"/>
      <c r="L969" s="876"/>
      <c r="M969" s="876"/>
      <c r="N969" s="876"/>
      <c r="O969" s="876"/>
      <c r="P969" s="876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3"/>
      <c r="E970" s="677"/>
      <c r="F970" s="677"/>
      <c r="G970" s="677"/>
      <c r="H970" s="874"/>
      <c r="I970" s="875"/>
      <c r="J970" s="875"/>
      <c r="K970" s="876"/>
      <c r="L970" s="876"/>
      <c r="M970" s="876"/>
      <c r="N970" s="876"/>
      <c r="O970" s="876"/>
      <c r="P970" s="876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3"/>
      <c r="E971" s="677"/>
      <c r="F971" s="677"/>
      <c r="G971" s="677"/>
      <c r="H971" s="874"/>
      <c r="I971" s="875"/>
      <c r="J971" s="875"/>
      <c r="K971" s="876"/>
      <c r="L971" s="876"/>
      <c r="M971" s="876"/>
      <c r="N971" s="876"/>
      <c r="O971" s="876"/>
      <c r="P971" s="876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3"/>
      <c r="E972" s="677"/>
      <c r="F972" s="677"/>
      <c r="G972" s="677"/>
      <c r="H972" s="874"/>
      <c r="I972" s="875"/>
      <c r="J972" s="875"/>
      <c r="K972" s="876"/>
      <c r="L972" s="876"/>
      <c r="M972" s="876"/>
      <c r="N972" s="876"/>
      <c r="O972" s="876"/>
      <c r="P972" s="876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3"/>
      <c r="E973" s="677"/>
      <c r="F973" s="677"/>
      <c r="G973" s="677"/>
      <c r="H973" s="874"/>
      <c r="I973" s="875"/>
      <c r="J973" s="875"/>
      <c r="K973" s="876"/>
      <c r="L973" s="876"/>
      <c r="M973" s="876"/>
      <c r="N973" s="876"/>
      <c r="O973" s="876"/>
      <c r="P973" s="876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3"/>
      <c r="E974" s="677"/>
      <c r="F974" s="677"/>
      <c r="G974" s="677"/>
      <c r="H974" s="874"/>
      <c r="I974" s="875"/>
      <c r="J974" s="875"/>
      <c r="K974" s="876"/>
      <c r="L974" s="876"/>
      <c r="M974" s="876"/>
      <c r="N974" s="876"/>
      <c r="O974" s="876"/>
      <c r="P974" s="876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3"/>
      <c r="E975" s="677"/>
      <c r="F975" s="677"/>
      <c r="G975" s="677"/>
      <c r="H975" s="874"/>
      <c r="I975" s="875"/>
      <c r="J975" s="875"/>
      <c r="K975" s="876"/>
      <c r="L975" s="876"/>
      <c r="M975" s="876"/>
      <c r="N975" s="876"/>
      <c r="O975" s="876"/>
      <c r="P975" s="876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3"/>
      <c r="E976" s="677"/>
      <c r="F976" s="677"/>
      <c r="G976" s="677"/>
      <c r="H976" s="874"/>
      <c r="I976" s="875"/>
      <c r="J976" s="875"/>
      <c r="K976" s="876"/>
      <c r="L976" s="876"/>
      <c r="M976" s="876"/>
      <c r="N976" s="876"/>
      <c r="O976" s="876"/>
      <c r="P976" s="876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3"/>
      <c r="E977" s="677"/>
      <c r="F977" s="677"/>
      <c r="G977" s="677"/>
      <c r="H977" s="874"/>
      <c r="I977" s="875"/>
      <c r="J977" s="875"/>
      <c r="K977" s="876"/>
      <c r="L977" s="876"/>
      <c r="M977" s="876"/>
      <c r="N977" s="876"/>
      <c r="O977" s="876"/>
      <c r="P977" s="876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3"/>
      <c r="E978" s="677"/>
      <c r="F978" s="677"/>
      <c r="G978" s="677"/>
      <c r="H978" s="874"/>
      <c r="I978" s="875"/>
      <c r="J978" s="875"/>
      <c r="K978" s="876"/>
      <c r="L978" s="876"/>
      <c r="M978" s="876"/>
      <c r="N978" s="876"/>
      <c r="O978" s="876"/>
      <c r="P978" s="876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3"/>
      <c r="E979" s="677"/>
      <c r="F979" s="677"/>
      <c r="G979" s="677"/>
      <c r="H979" s="874"/>
      <c r="I979" s="875"/>
      <c r="J979" s="875"/>
      <c r="K979" s="876"/>
      <c r="L979" s="876"/>
      <c r="M979" s="876"/>
      <c r="N979" s="876"/>
      <c r="O979" s="876"/>
      <c r="P979" s="876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3"/>
      <c r="E980" s="677"/>
      <c r="F980" s="677"/>
      <c r="G980" s="677"/>
      <c r="H980" s="874"/>
      <c r="I980" s="875"/>
      <c r="J980" s="875"/>
      <c r="K980" s="876"/>
      <c r="L980" s="876"/>
      <c r="M980" s="876"/>
      <c r="N980" s="876"/>
      <c r="O980" s="876"/>
      <c r="P980" s="876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3"/>
      <c r="E981" s="677"/>
      <c r="F981" s="677"/>
      <c r="G981" s="677"/>
      <c r="H981" s="874"/>
      <c r="I981" s="875"/>
      <c r="J981" s="875"/>
      <c r="K981" s="876"/>
      <c r="L981" s="876"/>
      <c r="M981" s="876"/>
      <c r="N981" s="876"/>
      <c r="O981" s="876"/>
      <c r="P981" s="876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3"/>
      <c r="E982" s="677"/>
      <c r="F982" s="677"/>
      <c r="G982" s="677"/>
      <c r="H982" s="874"/>
      <c r="I982" s="875"/>
      <c r="J982" s="875"/>
      <c r="K982" s="876"/>
      <c r="L982" s="876"/>
      <c r="M982" s="876"/>
      <c r="N982" s="876"/>
      <c r="O982" s="876"/>
      <c r="P982" s="876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3"/>
      <c r="E983" s="677"/>
      <c r="F983" s="677"/>
      <c r="G983" s="677"/>
      <c r="H983" s="874"/>
      <c r="I983" s="875"/>
      <c r="J983" s="875"/>
      <c r="K983" s="876"/>
      <c r="L983" s="876"/>
      <c r="M983" s="876"/>
      <c r="N983" s="876"/>
      <c r="O983" s="876"/>
      <c r="P983" s="876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3"/>
      <c r="E984" s="677"/>
      <c r="F984" s="677"/>
      <c r="G984" s="677"/>
      <c r="H984" s="874"/>
      <c r="I984" s="875"/>
      <c r="J984" s="875"/>
      <c r="K984" s="876"/>
      <c r="L984" s="876"/>
      <c r="M984" s="876"/>
      <c r="N984" s="876"/>
      <c r="O984" s="876"/>
      <c r="P984" s="876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3"/>
      <c r="E985" s="677"/>
      <c r="F985" s="677"/>
      <c r="G985" s="677"/>
      <c r="H985" s="874"/>
      <c r="I985" s="875"/>
      <c r="J985" s="875"/>
      <c r="K985" s="876"/>
      <c r="L985" s="876"/>
      <c r="M985" s="876"/>
      <c r="N985" s="876"/>
      <c r="O985" s="876"/>
      <c r="P985" s="876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3"/>
      <c r="E986" s="677"/>
      <c r="F986" s="677"/>
      <c r="G986" s="677"/>
      <c r="H986" s="874"/>
      <c r="I986" s="875"/>
      <c r="J986" s="875"/>
      <c r="K986" s="876"/>
      <c r="L986" s="876"/>
      <c r="M986" s="876"/>
      <c r="N986" s="876"/>
      <c r="O986" s="876"/>
      <c r="P986" s="876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3"/>
      <c r="E987" s="677"/>
      <c r="F987" s="677"/>
      <c r="G987" s="677"/>
      <c r="H987" s="874"/>
      <c r="I987" s="875"/>
      <c r="J987" s="875"/>
      <c r="K987" s="876"/>
      <c r="L987" s="876"/>
      <c r="M987" s="876"/>
      <c r="N987" s="876"/>
      <c r="O987" s="876"/>
      <c r="P987" s="876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3"/>
      <c r="E988" s="677"/>
      <c r="F988" s="677"/>
      <c r="G988" s="677"/>
      <c r="H988" s="874"/>
      <c r="I988" s="875"/>
      <c r="J988" s="875"/>
      <c r="K988" s="876"/>
      <c r="L988" s="876"/>
      <c r="M988" s="876"/>
      <c r="N988" s="876"/>
      <c r="O988" s="876"/>
      <c r="P988" s="876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3"/>
      <c r="E989" s="677"/>
      <c r="F989" s="677"/>
      <c r="G989" s="677"/>
      <c r="H989" s="874"/>
      <c r="I989" s="875"/>
      <c r="J989" s="875"/>
      <c r="K989" s="876"/>
      <c r="L989" s="876"/>
      <c r="M989" s="876"/>
      <c r="N989" s="876"/>
      <c r="O989" s="876"/>
      <c r="P989" s="876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3"/>
      <c r="E990" s="677"/>
      <c r="F990" s="677"/>
      <c r="G990" s="677"/>
      <c r="H990" s="874"/>
      <c r="I990" s="875"/>
      <c r="J990" s="875"/>
      <c r="K990" s="876"/>
      <c r="L990" s="876"/>
      <c r="M990" s="876"/>
      <c r="N990" s="876"/>
      <c r="O990" s="876"/>
      <c r="P990" s="876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3"/>
      <c r="E991" s="677"/>
      <c r="F991" s="677"/>
      <c r="G991" s="677"/>
      <c r="H991" s="874"/>
      <c r="I991" s="875"/>
      <c r="J991" s="875"/>
      <c r="K991" s="876"/>
      <c r="L991" s="876"/>
      <c r="M991" s="876"/>
      <c r="N991" s="876"/>
      <c r="O991" s="876"/>
      <c r="P991" s="876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3"/>
      <c r="E992" s="677"/>
      <c r="F992" s="677"/>
      <c r="G992" s="677"/>
      <c r="H992" s="874"/>
      <c r="I992" s="875"/>
      <c r="J992" s="875"/>
      <c r="K992" s="876"/>
      <c r="L992" s="876"/>
      <c r="M992" s="876"/>
      <c r="N992" s="876"/>
      <c r="O992" s="876"/>
      <c r="P992" s="876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3"/>
      <c r="E993" s="677"/>
      <c r="F993" s="677"/>
      <c r="G993" s="677"/>
      <c r="H993" s="874"/>
      <c r="I993" s="875"/>
      <c r="J993" s="875"/>
      <c r="K993" s="876"/>
      <c r="L993" s="876"/>
      <c r="M993" s="876"/>
      <c r="N993" s="876"/>
      <c r="O993" s="876"/>
      <c r="P993" s="876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3"/>
      <c r="E994" s="677"/>
      <c r="F994" s="677"/>
      <c r="G994" s="677"/>
      <c r="H994" s="874"/>
      <c r="I994" s="875"/>
      <c r="J994" s="875"/>
      <c r="K994" s="876"/>
      <c r="L994" s="876"/>
      <c r="M994" s="876"/>
      <c r="N994" s="876"/>
      <c r="O994" s="876"/>
      <c r="P994" s="876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3"/>
      <c r="E995" s="677"/>
      <c r="F995" s="677"/>
      <c r="G995" s="677"/>
      <c r="H995" s="874"/>
      <c r="I995" s="875"/>
      <c r="J995" s="875"/>
      <c r="K995" s="876"/>
      <c r="L995" s="876"/>
      <c r="M995" s="876"/>
      <c r="N995" s="876"/>
      <c r="O995" s="876"/>
      <c r="P995" s="876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3"/>
      <c r="E996" s="677"/>
      <c r="F996" s="677"/>
      <c r="G996" s="677"/>
      <c r="H996" s="874"/>
      <c r="I996" s="875"/>
      <c r="J996" s="875"/>
      <c r="K996" s="876"/>
      <c r="L996" s="876"/>
      <c r="M996" s="876"/>
      <c r="N996" s="876"/>
      <c r="O996" s="876"/>
      <c r="P996" s="876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3"/>
      <c r="E997" s="677"/>
      <c r="F997" s="677"/>
      <c r="G997" s="677"/>
      <c r="H997" s="874"/>
      <c r="I997" s="875"/>
      <c r="J997" s="875"/>
      <c r="K997" s="876"/>
      <c r="L997" s="876"/>
      <c r="M997" s="876"/>
      <c r="N997" s="876"/>
      <c r="O997" s="876"/>
      <c r="P997" s="876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3"/>
      <c r="E998" s="677"/>
      <c r="F998" s="677"/>
      <c r="G998" s="677"/>
      <c r="H998" s="874"/>
      <c r="I998" s="875"/>
      <c r="J998" s="875"/>
      <c r="K998" s="876"/>
      <c r="L998" s="876"/>
      <c r="M998" s="876"/>
      <c r="N998" s="876"/>
      <c r="O998" s="876"/>
      <c r="P998" s="876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3"/>
      <c r="E999" s="677"/>
      <c r="F999" s="677"/>
      <c r="G999" s="677"/>
      <c r="H999" s="874"/>
      <c r="I999" s="875"/>
      <c r="J999" s="875"/>
      <c r="K999" s="876"/>
      <c r="L999" s="876"/>
      <c r="M999" s="876"/>
      <c r="N999" s="876"/>
      <c r="O999" s="876"/>
      <c r="P999" s="876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3"/>
      <c r="E1000" s="677"/>
      <c r="F1000" s="677"/>
      <c r="G1000" s="677"/>
      <c r="H1000" s="874"/>
      <c r="I1000" s="875"/>
      <c r="J1000" s="875"/>
      <c r="K1000" s="876"/>
      <c r="L1000" s="876"/>
      <c r="M1000" s="876"/>
      <c r="N1000" s="876"/>
      <c r="O1000" s="876"/>
      <c r="P1000" s="876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3"/>
      <c r="E1001" s="677"/>
      <c r="F1001" s="677"/>
      <c r="G1001" s="677"/>
      <c r="H1001" s="874"/>
      <c r="I1001" s="875"/>
      <c r="J1001" s="875"/>
      <c r="K1001" s="876"/>
      <c r="L1001" s="876"/>
      <c r="M1001" s="876"/>
      <c r="N1001" s="876"/>
      <c r="O1001" s="876"/>
      <c r="P1001" s="876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3"/>
      <c r="E1002" s="677"/>
      <c r="F1002" s="677"/>
      <c r="G1002" s="677"/>
      <c r="H1002" s="874"/>
      <c r="I1002" s="875"/>
      <c r="J1002" s="875"/>
      <c r="K1002" s="876"/>
      <c r="L1002" s="876"/>
      <c r="M1002" s="876"/>
      <c r="N1002" s="876"/>
      <c r="O1002" s="876"/>
      <c r="P1002" s="876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3"/>
      <c r="E1003" s="677"/>
      <c r="F1003" s="677"/>
      <c r="G1003" s="677"/>
      <c r="H1003" s="874"/>
      <c r="I1003" s="875"/>
      <c r="J1003" s="875"/>
      <c r="K1003" s="876"/>
      <c r="L1003" s="876"/>
      <c r="M1003" s="876"/>
      <c r="N1003" s="876"/>
      <c r="O1003" s="876"/>
      <c r="P1003" s="876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3"/>
      <c r="E1004" s="677"/>
      <c r="F1004" s="677"/>
      <c r="G1004" s="677"/>
      <c r="H1004" s="874"/>
      <c r="I1004" s="875"/>
      <c r="J1004" s="875"/>
      <c r="K1004" s="876"/>
      <c r="L1004" s="876"/>
      <c r="M1004" s="876"/>
      <c r="N1004" s="876"/>
      <c r="O1004" s="876"/>
      <c r="P1004" s="876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3"/>
      <c r="E1005" s="677"/>
      <c r="F1005" s="677"/>
      <c r="G1005" s="677"/>
      <c r="H1005" s="874"/>
      <c r="I1005" s="875"/>
      <c r="J1005" s="875"/>
      <c r="K1005" s="876"/>
      <c r="L1005" s="876"/>
      <c r="M1005" s="876"/>
      <c r="N1005" s="876"/>
      <c r="O1005" s="876"/>
      <c r="P1005" s="876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3"/>
      <c r="E1006" s="677"/>
      <c r="F1006" s="677"/>
      <c r="G1006" s="677"/>
      <c r="H1006" s="874"/>
      <c r="I1006" s="875"/>
      <c r="J1006" s="875"/>
      <c r="K1006" s="876"/>
      <c r="L1006" s="876"/>
      <c r="M1006" s="876"/>
      <c r="N1006" s="876"/>
      <c r="O1006" s="876"/>
      <c r="P1006" s="876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3"/>
      <c r="E1007" s="677"/>
      <c r="F1007" s="677"/>
      <c r="G1007" s="677"/>
      <c r="H1007" s="874"/>
      <c r="I1007" s="875"/>
      <c r="J1007" s="875"/>
      <c r="K1007" s="876"/>
      <c r="L1007" s="876"/>
      <c r="M1007" s="876"/>
      <c r="N1007" s="876"/>
      <c r="O1007" s="876"/>
      <c r="P1007" s="876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3"/>
      <c r="E1008" s="677"/>
      <c r="F1008" s="677"/>
      <c r="G1008" s="677"/>
      <c r="H1008" s="874"/>
      <c r="I1008" s="875"/>
      <c r="J1008" s="875"/>
      <c r="K1008" s="876"/>
      <c r="L1008" s="876"/>
      <c r="M1008" s="876"/>
      <c r="N1008" s="876"/>
      <c r="O1008" s="876"/>
      <c r="P1008" s="876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3"/>
      <c r="E1009" s="677"/>
      <c r="F1009" s="677"/>
      <c r="G1009" s="677"/>
      <c r="H1009" s="874"/>
      <c r="I1009" s="875"/>
      <c r="J1009" s="875"/>
      <c r="K1009" s="876"/>
      <c r="L1009" s="876"/>
      <c r="M1009" s="876"/>
      <c r="N1009" s="876"/>
      <c r="O1009" s="876"/>
      <c r="P1009" s="876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3"/>
      <c r="E1010" s="677"/>
      <c r="F1010" s="677"/>
      <c r="G1010" s="677"/>
      <c r="H1010" s="874"/>
      <c r="I1010" s="875"/>
      <c r="J1010" s="875"/>
      <c r="K1010" s="876"/>
      <c r="L1010" s="876"/>
      <c r="M1010" s="876"/>
      <c r="N1010" s="876"/>
      <c r="O1010" s="876"/>
      <c r="P1010" s="876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3"/>
      <c r="E1011" s="677"/>
      <c r="F1011" s="677"/>
      <c r="G1011" s="677"/>
      <c r="H1011" s="874"/>
      <c r="I1011" s="875"/>
      <c r="J1011" s="875"/>
      <c r="K1011" s="876"/>
      <c r="L1011" s="876"/>
      <c r="M1011" s="876"/>
      <c r="N1011" s="876"/>
      <c r="O1011" s="876"/>
      <c r="P1011" s="876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3"/>
      <c r="E1012" s="677"/>
      <c r="F1012" s="677"/>
      <c r="G1012" s="677"/>
      <c r="H1012" s="874"/>
      <c r="I1012" s="875"/>
      <c r="J1012" s="875"/>
      <c r="K1012" s="876"/>
      <c r="L1012" s="876"/>
      <c r="M1012" s="876"/>
      <c r="N1012" s="876"/>
      <c r="O1012" s="876"/>
      <c r="P1012" s="876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3"/>
      <c r="E1013" s="677"/>
      <c r="F1013" s="677"/>
      <c r="G1013" s="677"/>
      <c r="H1013" s="874"/>
      <c r="I1013" s="875"/>
      <c r="J1013" s="875"/>
      <c r="K1013" s="876"/>
      <c r="L1013" s="876"/>
      <c r="M1013" s="876"/>
      <c r="N1013" s="876"/>
      <c r="O1013" s="876"/>
      <c r="P1013" s="876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3"/>
      <c r="E1014" s="677"/>
      <c r="F1014" s="677"/>
      <c r="G1014" s="677"/>
      <c r="H1014" s="874"/>
      <c r="I1014" s="875"/>
      <c r="J1014" s="875"/>
      <c r="K1014" s="876"/>
      <c r="L1014" s="876"/>
      <c r="M1014" s="876"/>
      <c r="N1014" s="876"/>
      <c r="O1014" s="876"/>
      <c r="P1014" s="876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3"/>
      <c r="E1015" s="677"/>
      <c r="F1015" s="677"/>
      <c r="G1015" s="677"/>
      <c r="H1015" s="874"/>
      <c r="I1015" s="875"/>
      <c r="J1015" s="875"/>
      <c r="K1015" s="876"/>
      <c r="L1015" s="876"/>
      <c r="M1015" s="876"/>
      <c r="N1015" s="876"/>
      <c r="O1015" s="876"/>
      <c r="P1015" s="876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3"/>
      <c r="E1016" s="677"/>
      <c r="F1016" s="677"/>
      <c r="G1016" s="677"/>
      <c r="H1016" s="874"/>
      <c r="I1016" s="875"/>
      <c r="J1016" s="875"/>
      <c r="K1016" s="876"/>
      <c r="L1016" s="876"/>
      <c r="M1016" s="876"/>
      <c r="N1016" s="876"/>
      <c r="O1016" s="876"/>
      <c r="P1016" s="876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3"/>
      <c r="E1017" s="677"/>
      <c r="F1017" s="677"/>
      <c r="G1017" s="677"/>
      <c r="H1017" s="874"/>
      <c r="I1017" s="875"/>
      <c r="J1017" s="875"/>
      <c r="K1017" s="876"/>
      <c r="L1017" s="876"/>
      <c r="M1017" s="876"/>
      <c r="N1017" s="876"/>
      <c r="O1017" s="876"/>
      <c r="P1017" s="876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3"/>
      <c r="E1018" s="677"/>
      <c r="F1018" s="677"/>
      <c r="G1018" s="677"/>
      <c r="H1018" s="874"/>
      <c r="I1018" s="875"/>
      <c r="J1018" s="875"/>
      <c r="K1018" s="876"/>
      <c r="L1018" s="876"/>
      <c r="M1018" s="876"/>
      <c r="N1018" s="876"/>
      <c r="O1018" s="876"/>
      <c r="P1018" s="876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3"/>
      <c r="E1019" s="677"/>
      <c r="F1019" s="677"/>
      <c r="G1019" s="677"/>
      <c r="H1019" s="874"/>
      <c r="I1019" s="875"/>
      <c r="J1019" s="875"/>
      <c r="K1019" s="876"/>
      <c r="L1019" s="876"/>
      <c r="M1019" s="876"/>
      <c r="N1019" s="876"/>
      <c r="O1019" s="876"/>
      <c r="P1019" s="876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3"/>
      <c r="E1020" s="677"/>
      <c r="F1020" s="677"/>
      <c r="G1020" s="677"/>
      <c r="H1020" s="874"/>
      <c r="I1020" s="875"/>
      <c r="J1020" s="875"/>
      <c r="K1020" s="876"/>
      <c r="L1020" s="876"/>
      <c r="M1020" s="876"/>
      <c r="N1020" s="876"/>
      <c r="O1020" s="876"/>
      <c r="P1020" s="876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3"/>
      <c r="E1021" s="677"/>
      <c r="F1021" s="677"/>
      <c r="G1021" s="677"/>
      <c r="H1021" s="874"/>
      <c r="I1021" s="875"/>
      <c r="J1021" s="875"/>
      <c r="K1021" s="876"/>
      <c r="L1021" s="876"/>
      <c r="M1021" s="876"/>
      <c r="N1021" s="876"/>
      <c r="O1021" s="876"/>
      <c r="P1021" s="876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3"/>
      <c r="E1022" s="677"/>
      <c r="F1022" s="677"/>
      <c r="G1022" s="677"/>
      <c r="H1022" s="874"/>
      <c r="I1022" s="875"/>
      <c r="J1022" s="875"/>
      <c r="K1022" s="876"/>
      <c r="L1022" s="876"/>
      <c r="M1022" s="876"/>
      <c r="N1022" s="876"/>
      <c r="O1022" s="876"/>
      <c r="P1022" s="876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3"/>
      <c r="E1023" s="677"/>
      <c r="F1023" s="677"/>
      <c r="G1023" s="677"/>
      <c r="H1023" s="874"/>
      <c r="I1023" s="875"/>
      <c r="J1023" s="875"/>
      <c r="K1023" s="876"/>
      <c r="L1023" s="876"/>
      <c r="M1023" s="876"/>
      <c r="N1023" s="876"/>
      <c r="O1023" s="876"/>
      <c r="P1023" s="876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3"/>
      <c r="E1024" s="677"/>
      <c r="F1024" s="677"/>
      <c r="G1024" s="677"/>
      <c r="H1024" s="874"/>
      <c r="I1024" s="875"/>
      <c r="J1024" s="875"/>
      <c r="K1024" s="876"/>
      <c r="L1024" s="876"/>
      <c r="M1024" s="876"/>
      <c r="N1024" s="876"/>
      <c r="O1024" s="876"/>
      <c r="P1024" s="876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3"/>
      <c r="E1025" s="677"/>
      <c r="F1025" s="677"/>
      <c r="G1025" s="677"/>
      <c r="H1025" s="874"/>
      <c r="I1025" s="875"/>
      <c r="J1025" s="875"/>
      <c r="K1025" s="876"/>
      <c r="L1025" s="876"/>
      <c r="M1025" s="876"/>
      <c r="N1025" s="876"/>
      <c r="O1025" s="876"/>
      <c r="P1025" s="876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3"/>
      <c r="E1026" s="677"/>
      <c r="F1026" s="677"/>
      <c r="G1026" s="677"/>
      <c r="H1026" s="874"/>
      <c r="I1026" s="875"/>
      <c r="J1026" s="875"/>
      <c r="K1026" s="876"/>
      <c r="L1026" s="876"/>
      <c r="M1026" s="876"/>
      <c r="N1026" s="876"/>
      <c r="O1026" s="876"/>
      <c r="P1026" s="876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3"/>
      <c r="E1027" s="677"/>
      <c r="F1027" s="677"/>
      <c r="G1027" s="677"/>
      <c r="H1027" s="874"/>
      <c r="I1027" s="875"/>
      <c r="J1027" s="875"/>
      <c r="K1027" s="876"/>
      <c r="L1027" s="876"/>
      <c r="M1027" s="876"/>
      <c r="N1027" s="876"/>
      <c r="O1027" s="876"/>
      <c r="P1027" s="876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3"/>
      <c r="E1028" s="677"/>
      <c r="F1028" s="677"/>
      <c r="G1028" s="677"/>
      <c r="H1028" s="874"/>
      <c r="I1028" s="875"/>
      <c r="J1028" s="875"/>
      <c r="K1028" s="876"/>
      <c r="L1028" s="876"/>
      <c r="M1028" s="876"/>
      <c r="N1028" s="876"/>
      <c r="O1028" s="876"/>
      <c r="P1028" s="876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3"/>
      <c r="E1029" s="677"/>
      <c r="F1029" s="677"/>
      <c r="G1029" s="677"/>
      <c r="H1029" s="874"/>
      <c r="I1029" s="875"/>
      <c r="J1029" s="875"/>
      <c r="K1029" s="876"/>
      <c r="L1029" s="876"/>
      <c r="M1029" s="876"/>
      <c r="N1029" s="876"/>
      <c r="O1029" s="876"/>
      <c r="P1029" s="876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3"/>
      <c r="E1030" s="677"/>
      <c r="F1030" s="677"/>
      <c r="G1030" s="677"/>
      <c r="H1030" s="874"/>
      <c r="I1030" s="875"/>
      <c r="J1030" s="875"/>
      <c r="K1030" s="876"/>
      <c r="L1030" s="876"/>
      <c r="M1030" s="876"/>
      <c r="N1030" s="876"/>
      <c r="O1030" s="876"/>
      <c r="P1030" s="876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3"/>
      <c r="E1031" s="677"/>
      <c r="F1031" s="677"/>
      <c r="G1031" s="677"/>
      <c r="H1031" s="874"/>
      <c r="I1031" s="875"/>
      <c r="J1031" s="875"/>
      <c r="K1031" s="876"/>
      <c r="L1031" s="876"/>
      <c r="M1031" s="876"/>
      <c r="N1031" s="876"/>
      <c r="O1031" s="876"/>
      <c r="P1031" s="876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3"/>
      <c r="E1032" s="677"/>
      <c r="F1032" s="677"/>
      <c r="G1032" s="677"/>
      <c r="H1032" s="874"/>
      <c r="I1032" s="875"/>
      <c r="J1032" s="875"/>
      <c r="K1032" s="876"/>
      <c r="L1032" s="876"/>
      <c r="M1032" s="876"/>
      <c r="N1032" s="876"/>
      <c r="O1032" s="876"/>
      <c r="P1032" s="876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3"/>
      <c r="E1033" s="677"/>
      <c r="F1033" s="677"/>
      <c r="G1033" s="677"/>
      <c r="H1033" s="874"/>
      <c r="I1033" s="875"/>
      <c r="J1033" s="875"/>
      <c r="K1033" s="876"/>
      <c r="L1033" s="876"/>
      <c r="M1033" s="876"/>
      <c r="N1033" s="876"/>
      <c r="O1033" s="876"/>
      <c r="P1033" s="876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3"/>
      <c r="E1034" s="677"/>
      <c r="F1034" s="677"/>
      <c r="G1034" s="677"/>
      <c r="H1034" s="874"/>
      <c r="I1034" s="875"/>
      <c r="J1034" s="875"/>
      <c r="K1034" s="876"/>
      <c r="L1034" s="876"/>
      <c r="M1034" s="876"/>
      <c r="N1034" s="876"/>
      <c r="O1034" s="876"/>
      <c r="P1034" s="876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3"/>
      <c r="E1035" s="677"/>
      <c r="F1035" s="677"/>
      <c r="G1035" s="677"/>
      <c r="H1035" s="874"/>
      <c r="I1035" s="875"/>
      <c r="J1035" s="875"/>
      <c r="K1035" s="876"/>
      <c r="L1035" s="876"/>
      <c r="M1035" s="876"/>
      <c r="N1035" s="876"/>
      <c r="O1035" s="876"/>
      <c r="P1035" s="876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3"/>
      <c r="E1036" s="677"/>
      <c r="F1036" s="677"/>
      <c r="G1036" s="677"/>
      <c r="H1036" s="874"/>
      <c r="I1036" s="875"/>
      <c r="J1036" s="875"/>
      <c r="K1036" s="876"/>
      <c r="L1036" s="876"/>
      <c r="M1036" s="876"/>
      <c r="N1036" s="876"/>
      <c r="O1036" s="876"/>
      <c r="P1036" s="876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3"/>
      <c r="E1037" s="677"/>
      <c r="F1037" s="677"/>
      <c r="G1037" s="677"/>
      <c r="H1037" s="874"/>
      <c r="I1037" s="875"/>
      <c r="J1037" s="875"/>
      <c r="K1037" s="876"/>
      <c r="L1037" s="876"/>
      <c r="M1037" s="876"/>
      <c r="N1037" s="876"/>
      <c r="O1037" s="876"/>
      <c r="P1037" s="876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3"/>
      <c r="E1038" s="677"/>
      <c r="F1038" s="677"/>
      <c r="G1038" s="677"/>
      <c r="H1038" s="874"/>
      <c r="I1038" s="875"/>
      <c r="J1038" s="875"/>
      <c r="K1038" s="876"/>
      <c r="L1038" s="876"/>
      <c r="M1038" s="876"/>
      <c r="N1038" s="876"/>
      <c r="O1038" s="876"/>
      <c r="P1038" s="876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3"/>
      <c r="E1039" s="677"/>
      <c r="F1039" s="677"/>
      <c r="G1039" s="677"/>
      <c r="H1039" s="874"/>
      <c r="I1039" s="875"/>
      <c r="J1039" s="875"/>
      <c r="K1039" s="876"/>
      <c r="L1039" s="876"/>
      <c r="M1039" s="876"/>
      <c r="N1039" s="876"/>
      <c r="O1039" s="876"/>
      <c r="P1039" s="876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3"/>
      <c r="E1040" s="677"/>
      <c r="F1040" s="677"/>
      <c r="G1040" s="677"/>
      <c r="H1040" s="874"/>
      <c r="I1040" s="875"/>
      <c r="J1040" s="875"/>
      <c r="K1040" s="876"/>
      <c r="L1040" s="876"/>
      <c r="M1040" s="876"/>
      <c r="N1040" s="876"/>
      <c r="O1040" s="876"/>
      <c r="P1040" s="876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3"/>
      <c r="E1041" s="677"/>
      <c r="F1041" s="677"/>
      <c r="G1041" s="677"/>
      <c r="H1041" s="874"/>
      <c r="I1041" s="875"/>
      <c r="J1041" s="875"/>
      <c r="K1041" s="876"/>
      <c r="L1041" s="876"/>
      <c r="M1041" s="876"/>
      <c r="N1041" s="876"/>
      <c r="O1041" s="876"/>
      <c r="P1041" s="876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3"/>
      <c r="E1042" s="677"/>
      <c r="F1042" s="677"/>
      <c r="G1042" s="677"/>
      <c r="H1042" s="874"/>
      <c r="I1042" s="875"/>
      <c r="J1042" s="875"/>
      <c r="K1042" s="876"/>
      <c r="L1042" s="876"/>
      <c r="M1042" s="876"/>
      <c r="N1042" s="876"/>
      <c r="O1042" s="876"/>
      <c r="P1042" s="876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3"/>
      <c r="E1043" s="677"/>
      <c r="F1043" s="677"/>
      <c r="G1043" s="677"/>
      <c r="H1043" s="874"/>
      <c r="I1043" s="875"/>
      <c r="J1043" s="875"/>
      <c r="K1043" s="876"/>
      <c r="L1043" s="876"/>
      <c r="M1043" s="876"/>
      <c r="N1043" s="876"/>
      <c r="O1043" s="876"/>
      <c r="P1043" s="876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3"/>
      <c r="E1044" s="677"/>
      <c r="F1044" s="677"/>
      <c r="G1044" s="677"/>
      <c r="H1044" s="874"/>
      <c r="I1044" s="875"/>
      <c r="J1044" s="875"/>
      <c r="K1044" s="876"/>
      <c r="L1044" s="876"/>
      <c r="M1044" s="876"/>
      <c r="N1044" s="876"/>
      <c r="O1044" s="876"/>
      <c r="P1044" s="876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3"/>
      <c r="E1045" s="677"/>
      <c r="F1045" s="677"/>
      <c r="G1045" s="677"/>
      <c r="H1045" s="874"/>
      <c r="I1045" s="875"/>
      <c r="J1045" s="875"/>
      <c r="K1045" s="876"/>
      <c r="L1045" s="876"/>
      <c r="M1045" s="876"/>
      <c r="N1045" s="876"/>
      <c r="O1045" s="876"/>
      <c r="P1045" s="876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3"/>
      <c r="E1046" s="677"/>
      <c r="F1046" s="677"/>
      <c r="G1046" s="677"/>
      <c r="H1046" s="874"/>
      <c r="I1046" s="875"/>
      <c r="J1046" s="875"/>
      <c r="K1046" s="876"/>
      <c r="L1046" s="876"/>
      <c r="M1046" s="876"/>
      <c r="N1046" s="876"/>
      <c r="O1046" s="876"/>
      <c r="P1046" s="876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3"/>
      <c r="E1047" s="677"/>
      <c r="F1047" s="677"/>
      <c r="G1047" s="677"/>
      <c r="H1047" s="874"/>
      <c r="I1047" s="875"/>
      <c r="J1047" s="875"/>
      <c r="K1047" s="876"/>
      <c r="L1047" s="876"/>
      <c r="M1047" s="876"/>
      <c r="N1047" s="876"/>
      <c r="O1047" s="876"/>
      <c r="P1047" s="876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3"/>
      <c r="E1048" s="677"/>
      <c r="F1048" s="677"/>
      <c r="G1048" s="677"/>
      <c r="H1048" s="874"/>
      <c r="I1048" s="875"/>
      <c r="J1048" s="875"/>
      <c r="K1048" s="876"/>
      <c r="L1048" s="876"/>
      <c r="M1048" s="876"/>
      <c r="N1048" s="876"/>
      <c r="O1048" s="876"/>
      <c r="P1048" s="876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3"/>
      <c r="E1049" s="677"/>
      <c r="F1049" s="677"/>
      <c r="G1049" s="677"/>
      <c r="H1049" s="874"/>
      <c r="I1049" s="875"/>
      <c r="J1049" s="875"/>
      <c r="K1049" s="876"/>
      <c r="L1049" s="876"/>
      <c r="M1049" s="876"/>
      <c r="N1049" s="876"/>
      <c r="O1049" s="876"/>
      <c r="P1049" s="876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3"/>
      <c r="E1050" s="677"/>
      <c r="F1050" s="677"/>
      <c r="G1050" s="677"/>
      <c r="H1050" s="874"/>
      <c r="I1050" s="875"/>
      <c r="J1050" s="875"/>
      <c r="K1050" s="876"/>
      <c r="L1050" s="876"/>
      <c r="M1050" s="876"/>
      <c r="N1050" s="876"/>
      <c r="O1050" s="876"/>
      <c r="P1050" s="876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3"/>
      <c r="E1051" s="677"/>
      <c r="F1051" s="677"/>
      <c r="G1051" s="677"/>
      <c r="H1051" s="874"/>
      <c r="I1051" s="875"/>
      <c r="J1051" s="875"/>
      <c r="K1051" s="876"/>
      <c r="L1051" s="876"/>
      <c r="M1051" s="876"/>
      <c r="N1051" s="876"/>
      <c r="O1051" s="876"/>
      <c r="P1051" s="876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3"/>
      <c r="E1052" s="677"/>
      <c r="F1052" s="677"/>
      <c r="G1052" s="677"/>
      <c r="H1052" s="874"/>
      <c r="I1052" s="875"/>
      <c r="J1052" s="875"/>
      <c r="K1052" s="876"/>
      <c r="L1052" s="876"/>
      <c r="M1052" s="876"/>
      <c r="N1052" s="876"/>
      <c r="O1052" s="876"/>
      <c r="P1052" s="876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3"/>
      <c r="E1053" s="677"/>
      <c r="F1053" s="677"/>
      <c r="G1053" s="677"/>
      <c r="H1053" s="874"/>
      <c r="I1053" s="875"/>
      <c r="J1053" s="875"/>
      <c r="K1053" s="876"/>
      <c r="L1053" s="876"/>
      <c r="M1053" s="876"/>
      <c r="N1053" s="876"/>
      <c r="O1053" s="876"/>
      <c r="P1053" s="876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3"/>
      <c r="E1054" s="677"/>
      <c r="F1054" s="677"/>
      <c r="G1054" s="677"/>
      <c r="H1054" s="874"/>
      <c r="I1054" s="875"/>
      <c r="J1054" s="875"/>
      <c r="K1054" s="876"/>
      <c r="L1054" s="876"/>
      <c r="M1054" s="876"/>
      <c r="N1054" s="876"/>
      <c r="O1054" s="876"/>
      <c r="P1054" s="876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3"/>
      <c r="E1055" s="677"/>
      <c r="F1055" s="677"/>
      <c r="G1055" s="677"/>
      <c r="H1055" s="874"/>
      <c r="I1055" s="875"/>
      <c r="J1055" s="875"/>
      <c r="K1055" s="876"/>
      <c r="L1055" s="876"/>
      <c r="M1055" s="876"/>
      <c r="N1055" s="876"/>
      <c r="O1055" s="876"/>
      <c r="P1055" s="876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3"/>
      <c r="E1056" s="677"/>
      <c r="F1056" s="677"/>
      <c r="G1056" s="677"/>
      <c r="H1056" s="874"/>
      <c r="I1056" s="875"/>
      <c r="J1056" s="875"/>
      <c r="K1056" s="876"/>
      <c r="L1056" s="876"/>
      <c r="M1056" s="876"/>
      <c r="N1056" s="876"/>
      <c r="O1056" s="876"/>
      <c r="P1056" s="876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3"/>
      <c r="E1057" s="677"/>
      <c r="F1057" s="677"/>
      <c r="G1057" s="677"/>
      <c r="H1057" s="874"/>
      <c r="I1057" s="875"/>
      <c r="J1057" s="875"/>
      <c r="K1057" s="876"/>
      <c r="L1057" s="876"/>
      <c r="M1057" s="876"/>
      <c r="N1057" s="876"/>
      <c r="O1057" s="876"/>
      <c r="P1057" s="876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3"/>
      <c r="E1058" s="677"/>
      <c r="F1058" s="677"/>
      <c r="G1058" s="677"/>
      <c r="H1058" s="874"/>
      <c r="I1058" s="875"/>
      <c r="J1058" s="875"/>
      <c r="K1058" s="876"/>
      <c r="L1058" s="876"/>
      <c r="M1058" s="876"/>
      <c r="N1058" s="876"/>
      <c r="O1058" s="876"/>
      <c r="P1058" s="876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3"/>
      <c r="E1059" s="677"/>
      <c r="F1059" s="677"/>
      <c r="G1059" s="677"/>
      <c r="H1059" s="874"/>
      <c r="I1059" s="875"/>
      <c r="J1059" s="875"/>
      <c r="K1059" s="876"/>
      <c r="L1059" s="876"/>
      <c r="M1059" s="876"/>
      <c r="N1059" s="876"/>
      <c r="O1059" s="876"/>
      <c r="P1059" s="876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3"/>
      <c r="E1060" s="677"/>
      <c r="F1060" s="677"/>
      <c r="G1060" s="677"/>
      <c r="H1060" s="874"/>
      <c r="I1060" s="875"/>
      <c r="J1060" s="875"/>
      <c r="K1060" s="876"/>
      <c r="L1060" s="876"/>
      <c r="M1060" s="876"/>
      <c r="N1060" s="876"/>
      <c r="O1060" s="876"/>
      <c r="P1060" s="876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3"/>
      <c r="E1061" s="677"/>
      <c r="F1061" s="677"/>
      <c r="G1061" s="677"/>
      <c r="H1061" s="874"/>
      <c r="I1061" s="875"/>
      <c r="J1061" s="875"/>
      <c r="K1061" s="876"/>
      <c r="L1061" s="876"/>
      <c r="M1061" s="876"/>
      <c r="N1061" s="876"/>
      <c r="O1061" s="876"/>
      <c r="P1061" s="876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3"/>
      <c r="E1062" s="677"/>
      <c r="F1062" s="677"/>
      <c r="G1062" s="677"/>
      <c r="H1062" s="874"/>
      <c r="I1062" s="875"/>
      <c r="J1062" s="875"/>
      <c r="K1062" s="876"/>
      <c r="L1062" s="876"/>
      <c r="M1062" s="876"/>
      <c r="N1062" s="876"/>
      <c r="O1062" s="876"/>
      <c r="P1062" s="876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3"/>
      <c r="E1063" s="677"/>
      <c r="F1063" s="677"/>
      <c r="G1063" s="677"/>
      <c r="H1063" s="874"/>
      <c r="I1063" s="875"/>
      <c r="J1063" s="875"/>
      <c r="K1063" s="876"/>
      <c r="L1063" s="876"/>
      <c r="M1063" s="876"/>
      <c r="N1063" s="876"/>
      <c r="O1063" s="876"/>
      <c r="P1063" s="876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3"/>
      <c r="E1064" s="677"/>
      <c r="F1064" s="677"/>
      <c r="G1064" s="677"/>
      <c r="H1064" s="874"/>
      <c r="I1064" s="875"/>
      <c r="J1064" s="875"/>
      <c r="K1064" s="876"/>
      <c r="L1064" s="876"/>
      <c r="M1064" s="876"/>
      <c r="N1064" s="876"/>
      <c r="O1064" s="876"/>
      <c r="P1064" s="876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3"/>
      <c r="E1065" s="677"/>
      <c r="F1065" s="677"/>
      <c r="G1065" s="677"/>
      <c r="H1065" s="874"/>
      <c r="I1065" s="875"/>
      <c r="J1065" s="875"/>
      <c r="K1065" s="876"/>
      <c r="L1065" s="876"/>
      <c r="M1065" s="876"/>
      <c r="N1065" s="876"/>
      <c r="O1065" s="876"/>
      <c r="P1065" s="876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3"/>
      <c r="E1066" s="677"/>
      <c r="F1066" s="677"/>
      <c r="G1066" s="677"/>
      <c r="H1066" s="874"/>
      <c r="I1066" s="875"/>
      <c r="J1066" s="875"/>
      <c r="K1066" s="876"/>
      <c r="L1066" s="876"/>
      <c r="M1066" s="876"/>
      <c r="N1066" s="876"/>
      <c r="O1066" s="876"/>
      <c r="P1066" s="876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3"/>
      <c r="E1067" s="677"/>
      <c r="F1067" s="677"/>
      <c r="G1067" s="677"/>
      <c r="H1067" s="874"/>
      <c r="I1067" s="875"/>
      <c r="J1067" s="875"/>
      <c r="K1067" s="876"/>
      <c r="L1067" s="876"/>
      <c r="M1067" s="876"/>
      <c r="N1067" s="876"/>
      <c r="O1067" s="876"/>
      <c r="P1067" s="876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3"/>
      <c r="E1068" s="677"/>
      <c r="F1068" s="677"/>
      <c r="G1068" s="677"/>
      <c r="H1068" s="874"/>
      <c r="I1068" s="875"/>
      <c r="J1068" s="875"/>
      <c r="K1068" s="876"/>
      <c r="L1068" s="876"/>
      <c r="M1068" s="876"/>
      <c r="N1068" s="876"/>
      <c r="O1068" s="876"/>
      <c r="P1068" s="876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3"/>
      <c r="E1069" s="677"/>
      <c r="F1069" s="677"/>
      <c r="G1069" s="677"/>
      <c r="H1069" s="874"/>
      <c r="I1069" s="875"/>
      <c r="J1069" s="875"/>
      <c r="K1069" s="876"/>
      <c r="L1069" s="876"/>
      <c r="M1069" s="876"/>
      <c r="N1069" s="876"/>
      <c r="O1069" s="876"/>
      <c r="P1069" s="876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3"/>
      <c r="E1070" s="677"/>
      <c r="F1070" s="677"/>
      <c r="G1070" s="677"/>
      <c r="H1070" s="874"/>
      <c r="I1070" s="875"/>
      <c r="J1070" s="875"/>
      <c r="K1070" s="876"/>
      <c r="L1070" s="876"/>
      <c r="M1070" s="876"/>
      <c r="N1070" s="876"/>
      <c r="O1070" s="876"/>
      <c r="P1070" s="876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3"/>
      <c r="E1071" s="677"/>
      <c r="F1071" s="677"/>
      <c r="G1071" s="677"/>
      <c r="H1071" s="874"/>
      <c r="I1071" s="875"/>
      <c r="J1071" s="875"/>
      <c r="K1071" s="876"/>
      <c r="L1071" s="876"/>
      <c r="M1071" s="876"/>
      <c r="N1071" s="876"/>
      <c r="O1071" s="876"/>
      <c r="P1071" s="876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3"/>
      <c r="E1072" s="677"/>
      <c r="F1072" s="677"/>
      <c r="G1072" s="677"/>
      <c r="H1072" s="874"/>
      <c r="I1072" s="875"/>
      <c r="J1072" s="875"/>
      <c r="K1072" s="876"/>
      <c r="L1072" s="876"/>
      <c r="M1072" s="876"/>
      <c r="N1072" s="876"/>
      <c r="O1072" s="876"/>
      <c r="P1072" s="876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3"/>
      <c r="E1073" s="677"/>
      <c r="F1073" s="677"/>
      <c r="G1073" s="677"/>
      <c r="H1073" s="874"/>
      <c r="I1073" s="875"/>
      <c r="J1073" s="875"/>
      <c r="K1073" s="876"/>
      <c r="L1073" s="876"/>
      <c r="M1073" s="876"/>
      <c r="N1073" s="876"/>
      <c r="O1073" s="876"/>
      <c r="P1073" s="876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3"/>
      <c r="E1074" s="677"/>
      <c r="F1074" s="677"/>
      <c r="G1074" s="677"/>
      <c r="H1074" s="874"/>
      <c r="I1074" s="875"/>
      <c r="J1074" s="875"/>
      <c r="K1074" s="876"/>
      <c r="L1074" s="876"/>
      <c r="M1074" s="876"/>
      <c r="N1074" s="876"/>
      <c r="O1074" s="876"/>
      <c r="P1074" s="876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3"/>
      <c r="E1075" s="677"/>
      <c r="F1075" s="677"/>
      <c r="G1075" s="677"/>
      <c r="H1075" s="874"/>
      <c r="I1075" s="875"/>
      <c r="J1075" s="875"/>
      <c r="K1075" s="876"/>
      <c r="L1075" s="876"/>
      <c r="M1075" s="876"/>
      <c r="N1075" s="876"/>
      <c r="O1075" s="876"/>
      <c r="P1075" s="876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3"/>
      <c r="E1076" s="677"/>
      <c r="F1076" s="677"/>
      <c r="G1076" s="677"/>
      <c r="H1076" s="874"/>
      <c r="I1076" s="875"/>
      <c r="J1076" s="875"/>
      <c r="K1076" s="876"/>
      <c r="L1076" s="876"/>
      <c r="M1076" s="876"/>
      <c r="N1076" s="876"/>
      <c r="O1076" s="876"/>
      <c r="P1076" s="876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3"/>
      <c r="E1077" s="677"/>
      <c r="F1077" s="677"/>
      <c r="G1077" s="677"/>
      <c r="H1077" s="874"/>
      <c r="I1077" s="875"/>
      <c r="J1077" s="875"/>
      <c r="K1077" s="876"/>
      <c r="L1077" s="876"/>
      <c r="M1077" s="876"/>
      <c r="N1077" s="876"/>
      <c r="O1077" s="876"/>
      <c r="P1077" s="876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3"/>
      <c r="E1078" s="677"/>
      <c r="F1078" s="677"/>
      <c r="G1078" s="677"/>
      <c r="H1078" s="874"/>
      <c r="I1078" s="875"/>
      <c r="J1078" s="875"/>
      <c r="K1078" s="876"/>
      <c r="L1078" s="876"/>
      <c r="M1078" s="876"/>
      <c r="N1078" s="876"/>
      <c r="O1078" s="876"/>
      <c r="P1078" s="876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3"/>
      <c r="E1079" s="677"/>
      <c r="F1079" s="677"/>
      <c r="G1079" s="677"/>
      <c r="H1079" s="874"/>
      <c r="I1079" s="875"/>
      <c r="J1079" s="875"/>
      <c r="K1079" s="876"/>
      <c r="L1079" s="876"/>
      <c r="M1079" s="876"/>
      <c r="N1079" s="876"/>
      <c r="O1079" s="876"/>
      <c r="P1079" s="876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3"/>
      <c r="E1080" s="677"/>
      <c r="F1080" s="677"/>
      <c r="G1080" s="677"/>
      <c r="H1080" s="874"/>
      <c r="I1080" s="875"/>
      <c r="J1080" s="875"/>
      <c r="K1080" s="876"/>
      <c r="L1080" s="876"/>
      <c r="M1080" s="876"/>
      <c r="N1080" s="876"/>
      <c r="O1080" s="876"/>
      <c r="P1080" s="876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3"/>
      <c r="E1081" s="677"/>
      <c r="F1081" s="677"/>
      <c r="G1081" s="677"/>
      <c r="H1081" s="874"/>
      <c r="I1081" s="875"/>
      <c r="J1081" s="875"/>
      <c r="K1081" s="876"/>
      <c r="L1081" s="876"/>
      <c r="M1081" s="876"/>
      <c r="N1081" s="876"/>
      <c r="O1081" s="876"/>
      <c r="P1081" s="876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3"/>
      <c r="E1082" s="677"/>
      <c r="F1082" s="677"/>
      <c r="G1082" s="677"/>
      <c r="H1082" s="874"/>
      <c r="I1082" s="875"/>
      <c r="J1082" s="875"/>
      <c r="K1082" s="876"/>
      <c r="L1082" s="876"/>
      <c r="M1082" s="876"/>
      <c r="N1082" s="876"/>
      <c r="O1082" s="876"/>
      <c r="P1082" s="876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3"/>
      <c r="E1083" s="677"/>
      <c r="F1083" s="677"/>
      <c r="G1083" s="677"/>
      <c r="H1083" s="874"/>
      <c r="I1083" s="875"/>
      <c r="J1083" s="875"/>
      <c r="K1083" s="876"/>
      <c r="L1083" s="876"/>
      <c r="M1083" s="876"/>
      <c r="N1083" s="876"/>
      <c r="O1083" s="876"/>
      <c r="P1083" s="876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3"/>
      <c r="E1084" s="677"/>
      <c r="F1084" s="677"/>
      <c r="G1084" s="677"/>
      <c r="H1084" s="874"/>
      <c r="I1084" s="875"/>
      <c r="J1084" s="875"/>
      <c r="K1084" s="876"/>
      <c r="L1084" s="876"/>
      <c r="M1084" s="876"/>
      <c r="N1084" s="876"/>
      <c r="O1084" s="876"/>
      <c r="P1084" s="876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3"/>
      <c r="E1085" s="677"/>
      <c r="F1085" s="677"/>
      <c r="G1085" s="677"/>
      <c r="H1085" s="874"/>
      <c r="I1085" s="875"/>
      <c r="J1085" s="875"/>
      <c r="K1085" s="876"/>
      <c r="L1085" s="876"/>
      <c r="M1085" s="876"/>
      <c r="N1085" s="876"/>
      <c r="O1085" s="876"/>
      <c r="P1085" s="876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3"/>
      <c r="E1086" s="677"/>
      <c r="F1086" s="677"/>
      <c r="G1086" s="677"/>
      <c r="H1086" s="874"/>
      <c r="I1086" s="875"/>
      <c r="J1086" s="875"/>
      <c r="K1086" s="876"/>
      <c r="L1086" s="876"/>
      <c r="M1086" s="876"/>
      <c r="N1086" s="876"/>
      <c r="O1086" s="876"/>
      <c r="P1086" s="876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3"/>
      <c r="E1087" s="677"/>
      <c r="F1087" s="677"/>
      <c r="G1087" s="677"/>
      <c r="H1087" s="874"/>
      <c r="I1087" s="875"/>
      <c r="J1087" s="875"/>
      <c r="K1087" s="876"/>
      <c r="L1087" s="876"/>
      <c r="M1087" s="876"/>
      <c r="N1087" s="876"/>
      <c r="O1087" s="876"/>
      <c r="P1087" s="876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3"/>
      <c r="E1088" s="677"/>
      <c r="F1088" s="677"/>
      <c r="G1088" s="677"/>
      <c r="H1088" s="874"/>
      <c r="I1088" s="875"/>
      <c r="J1088" s="875"/>
      <c r="K1088" s="876"/>
      <c r="L1088" s="876"/>
      <c r="M1088" s="876"/>
      <c r="N1088" s="876"/>
      <c r="O1088" s="876"/>
      <c r="P1088" s="876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3"/>
      <c r="E1089" s="677"/>
      <c r="F1089" s="677"/>
      <c r="G1089" s="677"/>
      <c r="H1089" s="874"/>
      <c r="I1089" s="875"/>
      <c r="J1089" s="875"/>
      <c r="K1089" s="876"/>
      <c r="L1089" s="876"/>
      <c r="M1089" s="876"/>
      <c r="N1089" s="876"/>
      <c r="O1089" s="876"/>
      <c r="P1089" s="876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3"/>
      <c r="E1090" s="677"/>
      <c r="F1090" s="677"/>
      <c r="G1090" s="677"/>
      <c r="H1090" s="874"/>
      <c r="I1090" s="875"/>
      <c r="J1090" s="875"/>
      <c r="K1090" s="876"/>
      <c r="L1090" s="876"/>
      <c r="M1090" s="876"/>
      <c r="N1090" s="876"/>
      <c r="O1090" s="876"/>
      <c r="P1090" s="876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3"/>
      <c r="E1091" s="677"/>
      <c r="F1091" s="677"/>
      <c r="G1091" s="677"/>
      <c r="H1091" s="874"/>
      <c r="I1091" s="875"/>
      <c r="J1091" s="875"/>
      <c r="K1091" s="876"/>
      <c r="L1091" s="876"/>
      <c r="M1091" s="876"/>
      <c r="N1091" s="876"/>
      <c r="O1091" s="876"/>
      <c r="P1091" s="876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3"/>
      <c r="E1092" s="677"/>
      <c r="F1092" s="677"/>
      <c r="G1092" s="677"/>
      <c r="H1092" s="874"/>
      <c r="I1092" s="875"/>
      <c r="J1092" s="875"/>
      <c r="K1092" s="876"/>
      <c r="L1092" s="876"/>
      <c r="M1092" s="876"/>
      <c r="N1092" s="876"/>
      <c r="O1092" s="876"/>
      <c r="P1092" s="876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3"/>
      <c r="E1093" s="677"/>
      <c r="F1093" s="677"/>
      <c r="G1093" s="677"/>
      <c r="H1093" s="874"/>
      <c r="I1093" s="875"/>
      <c r="J1093" s="875"/>
      <c r="K1093" s="876"/>
      <c r="L1093" s="876"/>
      <c r="M1093" s="876"/>
      <c r="N1093" s="876"/>
      <c r="O1093" s="876"/>
      <c r="P1093" s="876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3"/>
      <c r="E1094" s="677"/>
      <c r="F1094" s="677"/>
      <c r="G1094" s="677"/>
      <c r="H1094" s="874"/>
      <c r="I1094" s="875"/>
      <c r="J1094" s="875"/>
      <c r="K1094" s="876"/>
      <c r="L1094" s="876"/>
      <c r="M1094" s="876"/>
      <c r="N1094" s="876"/>
      <c r="O1094" s="876"/>
      <c r="P1094" s="876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3"/>
      <c r="E1095" s="677"/>
      <c r="F1095" s="677"/>
      <c r="G1095" s="677"/>
      <c r="H1095" s="874"/>
      <c r="I1095" s="875"/>
      <c r="J1095" s="875"/>
      <c r="K1095" s="876"/>
      <c r="L1095" s="876"/>
      <c r="M1095" s="876"/>
      <c r="N1095" s="876"/>
      <c r="O1095" s="876"/>
      <c r="P1095" s="876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3"/>
      <c r="E1096" s="677"/>
      <c r="F1096" s="677"/>
      <c r="G1096" s="677"/>
      <c r="H1096" s="874"/>
      <c r="I1096" s="875"/>
      <c r="J1096" s="875"/>
      <c r="K1096" s="876"/>
      <c r="L1096" s="876"/>
      <c r="M1096" s="876"/>
      <c r="N1096" s="876"/>
      <c r="O1096" s="876"/>
      <c r="P1096" s="876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3"/>
      <c r="E1097" s="677"/>
      <c r="F1097" s="677"/>
      <c r="G1097" s="677"/>
      <c r="H1097" s="874"/>
      <c r="I1097" s="875"/>
      <c r="J1097" s="875"/>
      <c r="K1097" s="876"/>
      <c r="L1097" s="876"/>
      <c r="M1097" s="876"/>
      <c r="N1097" s="876"/>
      <c r="O1097" s="876"/>
      <c r="P1097" s="876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3"/>
      <c r="E1098" s="677"/>
      <c r="F1098" s="677"/>
      <c r="G1098" s="677"/>
      <c r="H1098" s="874"/>
      <c r="I1098" s="875"/>
      <c r="J1098" s="875"/>
      <c r="K1098" s="876"/>
      <c r="L1098" s="876"/>
      <c r="M1098" s="876"/>
      <c r="N1098" s="876"/>
      <c r="O1098" s="876"/>
      <c r="P1098" s="876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3"/>
      <c r="E1099" s="677"/>
      <c r="F1099" s="677"/>
      <c r="G1099" s="677"/>
      <c r="H1099" s="874"/>
      <c r="I1099" s="875"/>
      <c r="J1099" s="875"/>
      <c r="K1099" s="876"/>
      <c r="L1099" s="876"/>
      <c r="M1099" s="876"/>
      <c r="N1099" s="876"/>
      <c r="O1099" s="876"/>
      <c r="P1099" s="876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3"/>
      <c r="E1100" s="677"/>
      <c r="F1100" s="677"/>
      <c r="G1100" s="677"/>
      <c r="H1100" s="874"/>
      <c r="I1100" s="875"/>
      <c r="J1100" s="875"/>
      <c r="K1100" s="876"/>
      <c r="L1100" s="876"/>
      <c r="M1100" s="876"/>
      <c r="N1100" s="876"/>
      <c r="O1100" s="876"/>
      <c r="P1100" s="876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3"/>
      <c r="E1101" s="677"/>
      <c r="F1101" s="677"/>
      <c r="G1101" s="677"/>
      <c r="H1101" s="874"/>
      <c r="I1101" s="875"/>
      <c r="J1101" s="875"/>
      <c r="K1101" s="876"/>
      <c r="L1101" s="876"/>
      <c r="M1101" s="876"/>
      <c r="N1101" s="876"/>
      <c r="O1101" s="876"/>
      <c r="P1101" s="876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3"/>
      <c r="E1102" s="677"/>
      <c r="F1102" s="677"/>
      <c r="G1102" s="677"/>
      <c r="H1102" s="874"/>
      <c r="I1102" s="875"/>
      <c r="J1102" s="875"/>
      <c r="K1102" s="876"/>
      <c r="L1102" s="876"/>
      <c r="M1102" s="876"/>
      <c r="N1102" s="876"/>
      <c r="O1102" s="876"/>
      <c r="P1102" s="876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3"/>
      <c r="E1103" s="677"/>
      <c r="F1103" s="677"/>
      <c r="G1103" s="677"/>
      <c r="H1103" s="874"/>
      <c r="I1103" s="875"/>
      <c r="J1103" s="875"/>
      <c r="K1103" s="876"/>
      <c r="L1103" s="876"/>
      <c r="M1103" s="876"/>
      <c r="N1103" s="876"/>
      <c r="O1103" s="876"/>
      <c r="P1103" s="876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3"/>
      <c r="E1104" s="677"/>
      <c r="F1104" s="677"/>
      <c r="G1104" s="677"/>
      <c r="H1104" s="874"/>
      <c r="I1104" s="875"/>
      <c r="J1104" s="875"/>
      <c r="K1104" s="876"/>
      <c r="L1104" s="876"/>
      <c r="M1104" s="876"/>
      <c r="N1104" s="876"/>
      <c r="O1104" s="876"/>
      <c r="P1104" s="876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3"/>
      <c r="E1105" s="677"/>
      <c r="F1105" s="677"/>
      <c r="G1105" s="677"/>
      <c r="H1105" s="874"/>
      <c r="I1105" s="875"/>
      <c r="J1105" s="875"/>
      <c r="K1105" s="876"/>
      <c r="L1105" s="876"/>
      <c r="M1105" s="876"/>
      <c r="N1105" s="876"/>
      <c r="O1105" s="876"/>
      <c r="P1105" s="876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3"/>
      <c r="E1106" s="677"/>
      <c r="F1106" s="677"/>
      <c r="G1106" s="677"/>
      <c r="H1106" s="874"/>
      <c r="I1106" s="875"/>
      <c r="J1106" s="875"/>
      <c r="K1106" s="876"/>
      <c r="L1106" s="876"/>
      <c r="M1106" s="876"/>
      <c r="N1106" s="876"/>
      <c r="O1106" s="876"/>
      <c r="P1106" s="876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3"/>
      <c r="E1107" s="677"/>
      <c r="F1107" s="677"/>
      <c r="G1107" s="677"/>
      <c r="H1107" s="874"/>
      <c r="I1107" s="875"/>
      <c r="J1107" s="875"/>
      <c r="K1107" s="876"/>
      <c r="L1107" s="876"/>
      <c r="M1107" s="876"/>
      <c r="N1107" s="876"/>
      <c r="O1107" s="876"/>
      <c r="P1107" s="876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3"/>
      <c r="E1108" s="677"/>
      <c r="F1108" s="677"/>
      <c r="G1108" s="677"/>
      <c r="H1108" s="874"/>
      <c r="I1108" s="875"/>
      <c r="J1108" s="875"/>
      <c r="K1108" s="876"/>
      <c r="L1108" s="876"/>
      <c r="M1108" s="876"/>
      <c r="N1108" s="876"/>
      <c r="O1108" s="876"/>
      <c r="P1108" s="876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3"/>
      <c r="E1109" s="677"/>
      <c r="F1109" s="677"/>
      <c r="G1109" s="677"/>
      <c r="H1109" s="874"/>
      <c r="I1109" s="875"/>
      <c r="J1109" s="875"/>
      <c r="K1109" s="876"/>
      <c r="L1109" s="876"/>
      <c r="M1109" s="876"/>
      <c r="N1109" s="876"/>
      <c r="O1109" s="876"/>
      <c r="P1109" s="876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3"/>
      <c r="E1110" s="677"/>
      <c r="F1110" s="677"/>
      <c r="G1110" s="677"/>
      <c r="H1110" s="874"/>
      <c r="I1110" s="875"/>
      <c r="J1110" s="875"/>
      <c r="K1110" s="876"/>
      <c r="L1110" s="876"/>
      <c r="M1110" s="876"/>
      <c r="N1110" s="876"/>
      <c r="O1110" s="876"/>
      <c r="P1110" s="876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3"/>
      <c r="E1111" s="677"/>
      <c r="F1111" s="677"/>
      <c r="G1111" s="677"/>
      <c r="H1111" s="874"/>
      <c r="I1111" s="875"/>
      <c r="J1111" s="875"/>
      <c r="K1111" s="876"/>
      <c r="L1111" s="876"/>
      <c r="M1111" s="876"/>
      <c r="N1111" s="876"/>
      <c r="O1111" s="876"/>
      <c r="P1111" s="876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3"/>
      <c r="E1112" s="677"/>
      <c r="F1112" s="677"/>
      <c r="G1112" s="677"/>
      <c r="H1112" s="874"/>
      <c r="I1112" s="875"/>
      <c r="J1112" s="875"/>
      <c r="K1112" s="876"/>
      <c r="L1112" s="876"/>
      <c r="M1112" s="876"/>
      <c r="N1112" s="876"/>
      <c r="O1112" s="876"/>
      <c r="P1112" s="876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3"/>
      <c r="E1113" s="677"/>
      <c r="F1113" s="677"/>
      <c r="G1113" s="677"/>
      <c r="H1113" s="874"/>
      <c r="I1113" s="875"/>
      <c r="J1113" s="875"/>
      <c r="K1113" s="876"/>
      <c r="L1113" s="876"/>
      <c r="M1113" s="876"/>
      <c r="N1113" s="876"/>
      <c r="O1113" s="876"/>
      <c r="P1113" s="876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3"/>
      <c r="E1114" s="677"/>
      <c r="F1114" s="677"/>
      <c r="G1114" s="677"/>
      <c r="H1114" s="874"/>
      <c r="I1114" s="875"/>
      <c r="J1114" s="875"/>
      <c r="K1114" s="876"/>
      <c r="L1114" s="876"/>
      <c r="M1114" s="876"/>
      <c r="N1114" s="876"/>
      <c r="O1114" s="876"/>
      <c r="P1114" s="876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3"/>
      <c r="E1115" s="677"/>
      <c r="F1115" s="677"/>
      <c r="G1115" s="677"/>
      <c r="H1115" s="874"/>
      <c r="I1115" s="875"/>
      <c r="J1115" s="875"/>
      <c r="K1115" s="876"/>
      <c r="L1115" s="876"/>
      <c r="M1115" s="876"/>
      <c r="N1115" s="876"/>
      <c r="O1115" s="876"/>
      <c r="P1115" s="876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3"/>
      <c r="E1116" s="677"/>
      <c r="F1116" s="677"/>
      <c r="G1116" s="677"/>
      <c r="H1116" s="874"/>
      <c r="I1116" s="875"/>
      <c r="J1116" s="875"/>
      <c r="K1116" s="876"/>
      <c r="L1116" s="876"/>
      <c r="M1116" s="876"/>
      <c r="N1116" s="876"/>
      <c r="O1116" s="876"/>
      <c r="P1116" s="876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3"/>
      <c r="E1117" s="677"/>
      <c r="F1117" s="677"/>
      <c r="G1117" s="677"/>
      <c r="H1117" s="874"/>
      <c r="I1117" s="875"/>
      <c r="J1117" s="875"/>
      <c r="K1117" s="876"/>
      <c r="L1117" s="876"/>
      <c r="M1117" s="876"/>
      <c r="N1117" s="876"/>
      <c r="O1117" s="876"/>
      <c r="P1117" s="876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3"/>
      <c r="E1118" s="677"/>
      <c r="F1118" s="677"/>
      <c r="G1118" s="677"/>
      <c r="H1118" s="874"/>
      <c r="I1118" s="875"/>
      <c r="J1118" s="875"/>
      <c r="K1118" s="876"/>
      <c r="L1118" s="876"/>
      <c r="M1118" s="876"/>
      <c r="N1118" s="876"/>
      <c r="O1118" s="876"/>
      <c r="P1118" s="876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3"/>
      <c r="E1119" s="677"/>
      <c r="F1119" s="677"/>
      <c r="G1119" s="677"/>
      <c r="H1119" s="874"/>
      <c r="I1119" s="875"/>
      <c r="J1119" s="875"/>
      <c r="K1119" s="876"/>
      <c r="L1119" s="876"/>
      <c r="M1119" s="876"/>
      <c r="N1119" s="876"/>
      <c r="O1119" s="876"/>
      <c r="P1119" s="876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3"/>
      <c r="E1120" s="677"/>
      <c r="F1120" s="677"/>
      <c r="G1120" s="677"/>
      <c r="H1120" s="874"/>
      <c r="I1120" s="875"/>
      <c r="J1120" s="875"/>
      <c r="K1120" s="876"/>
      <c r="L1120" s="876"/>
      <c r="M1120" s="876"/>
      <c r="N1120" s="876"/>
      <c r="O1120" s="876"/>
      <c r="P1120" s="876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3"/>
      <c r="E1121" s="677"/>
      <c r="F1121" s="677"/>
      <c r="G1121" s="677"/>
      <c r="H1121" s="874"/>
      <c r="I1121" s="875"/>
      <c r="J1121" s="875"/>
      <c r="K1121" s="876"/>
      <c r="L1121" s="876"/>
      <c r="M1121" s="876"/>
      <c r="N1121" s="876"/>
      <c r="O1121" s="876"/>
      <c r="P1121" s="876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3"/>
      <c r="E1122" s="677"/>
      <c r="F1122" s="677"/>
      <c r="G1122" s="677"/>
      <c r="H1122" s="874"/>
      <c r="I1122" s="875"/>
      <c r="J1122" s="875"/>
      <c r="K1122" s="876"/>
      <c r="L1122" s="876"/>
      <c r="M1122" s="876"/>
      <c r="N1122" s="876"/>
      <c r="O1122" s="876"/>
      <c r="P1122" s="876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3"/>
      <c r="E1123" s="677"/>
      <c r="F1123" s="677"/>
      <c r="G1123" s="677"/>
      <c r="H1123" s="874"/>
      <c r="I1123" s="875"/>
      <c r="J1123" s="875"/>
      <c r="K1123" s="876"/>
      <c r="L1123" s="876"/>
      <c r="M1123" s="876"/>
      <c r="N1123" s="876"/>
      <c r="O1123" s="876"/>
      <c r="P1123" s="876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3"/>
      <c r="E1124" s="677"/>
      <c r="F1124" s="677"/>
      <c r="G1124" s="677"/>
      <c r="H1124" s="874"/>
      <c r="I1124" s="875"/>
      <c r="J1124" s="875"/>
      <c r="K1124" s="876"/>
      <c r="L1124" s="876"/>
      <c r="M1124" s="876"/>
      <c r="N1124" s="876"/>
      <c r="O1124" s="876"/>
      <c r="P1124" s="876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3"/>
      <c r="E1125" s="677"/>
      <c r="F1125" s="677"/>
      <c r="G1125" s="677"/>
      <c r="H1125" s="874"/>
      <c r="I1125" s="875"/>
      <c r="J1125" s="875"/>
      <c r="K1125" s="876"/>
      <c r="L1125" s="876"/>
      <c r="M1125" s="876"/>
      <c r="N1125" s="876"/>
      <c r="O1125" s="876"/>
      <c r="P1125" s="876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3"/>
      <c r="E1126" s="677"/>
      <c r="F1126" s="677"/>
      <c r="G1126" s="677"/>
      <c r="H1126" s="874"/>
      <c r="I1126" s="875"/>
      <c r="J1126" s="875"/>
      <c r="K1126" s="876"/>
      <c r="L1126" s="876"/>
      <c r="M1126" s="876"/>
      <c r="N1126" s="876"/>
      <c r="O1126" s="876"/>
      <c r="P1126" s="876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3"/>
      <c r="E1127" s="677"/>
      <c r="F1127" s="677"/>
      <c r="G1127" s="677"/>
      <c r="H1127" s="874"/>
      <c r="I1127" s="875"/>
      <c r="J1127" s="875"/>
      <c r="K1127" s="876"/>
      <c r="L1127" s="876"/>
      <c r="M1127" s="876"/>
      <c r="N1127" s="876"/>
      <c r="O1127" s="876"/>
      <c r="P1127" s="876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3"/>
      <c r="E1128" s="677"/>
      <c r="F1128" s="677"/>
      <c r="G1128" s="677"/>
      <c r="H1128" s="874"/>
      <c r="I1128" s="875"/>
      <c r="J1128" s="875"/>
      <c r="K1128" s="876"/>
      <c r="L1128" s="876"/>
      <c r="M1128" s="876"/>
      <c r="N1128" s="876"/>
      <c r="O1128" s="876"/>
      <c r="P1128" s="876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3"/>
      <c r="E1129" s="677"/>
      <c r="F1129" s="677"/>
      <c r="G1129" s="677"/>
      <c r="H1129" s="874"/>
      <c r="I1129" s="875"/>
      <c r="J1129" s="875"/>
      <c r="K1129" s="876"/>
      <c r="L1129" s="876"/>
      <c r="M1129" s="876"/>
      <c r="N1129" s="876"/>
      <c r="O1129" s="876"/>
      <c r="P1129" s="876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3"/>
      <c r="E1130" s="677"/>
      <c r="F1130" s="677"/>
      <c r="G1130" s="677"/>
      <c r="H1130" s="874"/>
      <c r="I1130" s="875"/>
      <c r="J1130" s="875"/>
      <c r="K1130" s="876"/>
      <c r="L1130" s="876"/>
      <c r="M1130" s="876"/>
      <c r="N1130" s="876"/>
      <c r="O1130" s="876"/>
      <c r="P1130" s="876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3"/>
      <c r="E1131" s="677"/>
      <c r="F1131" s="677"/>
      <c r="G1131" s="677"/>
      <c r="H1131" s="874"/>
      <c r="I1131" s="875"/>
      <c r="J1131" s="875"/>
      <c r="K1131" s="876"/>
      <c r="L1131" s="876"/>
      <c r="M1131" s="876"/>
      <c r="N1131" s="876"/>
      <c r="O1131" s="876"/>
      <c r="P1131" s="876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3"/>
      <c r="E1132" s="677"/>
      <c r="F1132" s="677"/>
      <c r="G1132" s="677"/>
      <c r="H1132" s="874"/>
      <c r="I1132" s="875"/>
      <c r="J1132" s="875"/>
      <c r="K1132" s="876"/>
      <c r="L1132" s="876"/>
      <c r="M1132" s="876"/>
      <c r="N1132" s="876"/>
      <c r="O1132" s="876"/>
      <c r="P1132" s="876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3"/>
      <c r="E1133" s="677"/>
      <c r="F1133" s="677"/>
      <c r="G1133" s="677"/>
      <c r="H1133" s="874"/>
      <c r="I1133" s="875"/>
      <c r="J1133" s="875"/>
      <c r="K1133" s="876"/>
      <c r="L1133" s="876"/>
      <c r="M1133" s="876"/>
      <c r="N1133" s="876"/>
      <c r="O1133" s="876"/>
      <c r="P1133" s="876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3"/>
      <c r="E1134" s="677"/>
      <c r="F1134" s="677"/>
      <c r="G1134" s="677"/>
      <c r="H1134" s="874"/>
      <c r="I1134" s="875"/>
      <c r="J1134" s="875"/>
      <c r="K1134" s="876"/>
      <c r="L1134" s="876"/>
      <c r="M1134" s="876"/>
      <c r="N1134" s="876"/>
      <c r="O1134" s="876"/>
      <c r="P1134" s="876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3"/>
      <c r="E1135" s="677"/>
      <c r="F1135" s="677"/>
      <c r="G1135" s="677"/>
      <c r="H1135" s="874"/>
      <c r="I1135" s="875"/>
      <c r="J1135" s="875"/>
      <c r="K1135" s="876"/>
      <c r="L1135" s="876"/>
      <c r="M1135" s="876"/>
      <c r="N1135" s="876"/>
      <c r="O1135" s="876"/>
      <c r="P1135" s="876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3"/>
      <c r="E1136" s="677"/>
      <c r="F1136" s="677"/>
      <c r="G1136" s="677"/>
      <c r="H1136" s="874"/>
      <c r="I1136" s="875"/>
      <c r="J1136" s="875"/>
      <c r="K1136" s="876"/>
      <c r="L1136" s="876"/>
      <c r="M1136" s="876"/>
      <c r="N1136" s="876"/>
      <c r="O1136" s="876"/>
      <c r="P1136" s="876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3"/>
      <c r="E1137" s="677"/>
      <c r="F1137" s="677"/>
      <c r="G1137" s="677"/>
      <c r="H1137" s="874"/>
      <c r="I1137" s="875"/>
      <c r="J1137" s="875"/>
      <c r="K1137" s="876"/>
      <c r="L1137" s="876"/>
      <c r="M1137" s="876"/>
      <c r="N1137" s="876"/>
      <c r="O1137" s="876"/>
      <c r="P1137" s="876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3"/>
      <c r="E1138" s="677"/>
      <c r="F1138" s="677"/>
      <c r="G1138" s="677"/>
      <c r="H1138" s="874"/>
      <c r="I1138" s="875"/>
      <c r="J1138" s="875"/>
      <c r="K1138" s="876"/>
      <c r="L1138" s="876"/>
      <c r="M1138" s="876"/>
      <c r="N1138" s="876"/>
      <c r="O1138" s="876"/>
      <c r="P1138" s="876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3"/>
      <c r="E1139" s="677"/>
      <c r="F1139" s="677"/>
      <c r="G1139" s="677"/>
      <c r="H1139" s="874"/>
      <c r="I1139" s="875"/>
      <c r="J1139" s="875"/>
      <c r="K1139" s="876"/>
      <c r="L1139" s="876"/>
      <c r="M1139" s="876"/>
      <c r="N1139" s="876"/>
      <c r="O1139" s="876"/>
      <c r="P1139" s="876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3"/>
      <c r="E1140" s="677"/>
      <c r="F1140" s="677"/>
      <c r="G1140" s="677"/>
      <c r="H1140" s="874"/>
      <c r="I1140" s="875"/>
      <c r="J1140" s="875"/>
      <c r="K1140" s="876"/>
      <c r="L1140" s="876"/>
      <c r="M1140" s="876"/>
      <c r="N1140" s="876"/>
      <c r="O1140" s="876"/>
      <c r="P1140" s="876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3"/>
      <c r="E1141" s="677"/>
      <c r="F1141" s="677"/>
      <c r="G1141" s="677"/>
      <c r="H1141" s="874"/>
      <c r="I1141" s="875"/>
      <c r="J1141" s="875"/>
      <c r="K1141" s="876"/>
      <c r="L1141" s="876"/>
      <c r="M1141" s="876"/>
      <c r="N1141" s="876"/>
      <c r="O1141" s="876"/>
      <c r="P1141" s="876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3"/>
      <c r="E1142" s="677"/>
      <c r="F1142" s="677"/>
      <c r="G1142" s="677"/>
      <c r="H1142" s="874"/>
      <c r="I1142" s="875"/>
      <c r="J1142" s="875"/>
      <c r="K1142" s="876"/>
      <c r="L1142" s="876"/>
      <c r="M1142" s="876"/>
      <c r="N1142" s="876"/>
      <c r="O1142" s="876"/>
      <c r="P1142" s="876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3"/>
      <c r="E1143" s="677"/>
      <c r="F1143" s="677"/>
      <c r="G1143" s="677"/>
      <c r="H1143" s="874"/>
      <c r="I1143" s="875"/>
      <c r="J1143" s="875"/>
      <c r="K1143" s="876"/>
      <c r="L1143" s="876"/>
      <c r="M1143" s="876"/>
      <c r="N1143" s="876"/>
      <c r="O1143" s="876"/>
      <c r="P1143" s="876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3"/>
      <c r="E1144" s="677"/>
      <c r="F1144" s="677"/>
      <c r="G1144" s="677"/>
      <c r="H1144" s="874"/>
      <c r="I1144" s="875"/>
      <c r="J1144" s="875"/>
      <c r="K1144" s="876"/>
      <c r="L1144" s="876"/>
      <c r="M1144" s="876"/>
      <c r="N1144" s="876"/>
      <c r="O1144" s="876"/>
      <c r="P1144" s="876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3"/>
      <c r="E1145" s="677"/>
      <c r="F1145" s="677"/>
      <c r="G1145" s="677"/>
      <c r="H1145" s="874"/>
      <c r="I1145" s="875"/>
      <c r="J1145" s="875"/>
      <c r="K1145" s="876"/>
      <c r="L1145" s="876"/>
      <c r="M1145" s="876"/>
      <c r="N1145" s="876"/>
      <c r="O1145" s="876"/>
      <c r="P1145" s="876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3"/>
      <c r="E1146" s="677"/>
      <c r="F1146" s="677"/>
      <c r="G1146" s="677"/>
      <c r="H1146" s="874"/>
      <c r="I1146" s="875"/>
      <c r="J1146" s="875"/>
      <c r="K1146" s="876"/>
      <c r="L1146" s="876"/>
      <c r="M1146" s="876"/>
      <c r="N1146" s="876"/>
      <c r="O1146" s="876"/>
      <c r="P1146" s="876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3"/>
      <c r="E1147" s="677"/>
      <c r="F1147" s="677"/>
      <c r="G1147" s="677"/>
      <c r="H1147" s="874"/>
      <c r="I1147" s="875"/>
      <c r="J1147" s="875"/>
      <c r="K1147" s="876"/>
      <c r="L1147" s="876"/>
      <c r="M1147" s="876"/>
      <c r="N1147" s="876"/>
      <c r="O1147" s="876"/>
      <c r="P1147" s="876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3"/>
      <c r="E1148" s="677"/>
      <c r="F1148" s="677"/>
      <c r="G1148" s="677"/>
      <c r="H1148" s="874"/>
      <c r="I1148" s="875"/>
      <c r="J1148" s="875"/>
      <c r="K1148" s="876"/>
      <c r="L1148" s="876"/>
      <c r="M1148" s="876"/>
      <c r="N1148" s="876"/>
      <c r="O1148" s="876"/>
      <c r="P1148" s="876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3"/>
      <c r="E1149" s="677"/>
      <c r="F1149" s="677"/>
      <c r="G1149" s="677"/>
      <c r="H1149" s="874"/>
      <c r="I1149" s="875"/>
      <c r="J1149" s="875"/>
      <c r="K1149" s="876"/>
      <c r="L1149" s="876"/>
      <c r="M1149" s="876"/>
      <c r="N1149" s="876"/>
      <c r="O1149" s="876"/>
      <c r="P1149" s="876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3"/>
      <c r="E1150" s="677"/>
      <c r="F1150" s="677"/>
      <c r="G1150" s="677"/>
      <c r="H1150" s="874"/>
      <c r="I1150" s="875"/>
      <c r="J1150" s="875"/>
      <c r="K1150" s="876"/>
      <c r="L1150" s="876"/>
      <c r="M1150" s="876"/>
      <c r="N1150" s="876"/>
      <c r="O1150" s="876"/>
      <c r="P1150" s="876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3"/>
      <c r="E1151" s="677"/>
      <c r="F1151" s="677"/>
      <c r="G1151" s="677"/>
      <c r="H1151" s="874"/>
      <c r="I1151" s="875"/>
      <c r="J1151" s="875"/>
      <c r="K1151" s="876"/>
      <c r="L1151" s="876"/>
      <c r="M1151" s="876"/>
      <c r="N1151" s="876"/>
      <c r="O1151" s="876"/>
      <c r="P1151" s="876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3"/>
      <c r="E1152" s="677"/>
      <c r="F1152" s="677"/>
      <c r="G1152" s="677"/>
      <c r="H1152" s="874"/>
      <c r="I1152" s="875"/>
      <c r="J1152" s="875"/>
      <c r="K1152" s="876"/>
      <c r="L1152" s="876"/>
      <c r="M1152" s="876"/>
      <c r="N1152" s="876"/>
      <c r="O1152" s="876"/>
      <c r="P1152" s="876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3"/>
      <c r="E1153" s="677"/>
      <c r="F1153" s="677"/>
      <c r="G1153" s="677"/>
      <c r="H1153" s="874"/>
      <c r="I1153" s="875"/>
      <c r="J1153" s="875"/>
      <c r="K1153" s="876"/>
      <c r="L1153" s="876"/>
      <c r="M1153" s="876"/>
      <c r="N1153" s="876"/>
      <c r="O1153" s="876"/>
      <c r="P1153" s="876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3"/>
      <c r="E1154" s="677"/>
      <c r="F1154" s="677"/>
      <c r="G1154" s="677"/>
      <c r="H1154" s="874"/>
      <c r="I1154" s="875"/>
      <c r="J1154" s="875"/>
      <c r="K1154" s="876"/>
      <c r="L1154" s="876"/>
      <c r="M1154" s="876"/>
      <c r="N1154" s="876"/>
      <c r="O1154" s="876"/>
      <c r="P1154" s="876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3"/>
      <c r="E1155" s="677"/>
      <c r="F1155" s="677"/>
      <c r="G1155" s="677"/>
      <c r="H1155" s="874"/>
      <c r="I1155" s="875"/>
      <c r="J1155" s="875"/>
      <c r="K1155" s="876"/>
      <c r="L1155" s="876"/>
      <c r="M1155" s="876"/>
      <c r="N1155" s="876"/>
      <c r="O1155" s="876"/>
      <c r="P1155" s="876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3"/>
      <c r="E1156" s="677"/>
      <c r="F1156" s="677"/>
      <c r="G1156" s="677"/>
      <c r="H1156" s="874"/>
      <c r="I1156" s="875"/>
      <c r="J1156" s="875"/>
      <c r="K1156" s="876"/>
      <c r="L1156" s="876"/>
      <c r="M1156" s="876"/>
      <c r="N1156" s="876"/>
      <c r="O1156" s="876"/>
      <c r="P1156" s="876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3"/>
      <c r="E1157" s="677"/>
      <c r="F1157" s="677"/>
      <c r="G1157" s="677"/>
      <c r="H1157" s="874"/>
      <c r="I1157" s="875"/>
      <c r="J1157" s="875"/>
      <c r="K1157" s="876"/>
      <c r="L1157" s="876"/>
      <c r="M1157" s="876"/>
      <c r="N1157" s="876"/>
      <c r="O1157" s="876"/>
      <c r="P1157" s="876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3"/>
      <c r="E1158" s="677"/>
      <c r="F1158" s="677"/>
      <c r="G1158" s="677"/>
      <c r="H1158" s="874"/>
      <c r="I1158" s="875"/>
      <c r="J1158" s="875"/>
      <c r="K1158" s="876"/>
      <c r="L1158" s="876"/>
      <c r="M1158" s="876"/>
      <c r="N1158" s="876"/>
      <c r="O1158" s="876"/>
      <c r="P1158" s="876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3"/>
      <c r="E1159" s="677"/>
      <c r="F1159" s="677"/>
      <c r="G1159" s="677"/>
      <c r="H1159" s="874"/>
      <c r="I1159" s="875"/>
      <c r="J1159" s="875"/>
      <c r="K1159" s="876"/>
      <c r="L1159" s="876"/>
      <c r="M1159" s="876"/>
      <c r="N1159" s="876"/>
      <c r="O1159" s="876"/>
      <c r="P1159" s="876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3"/>
      <c r="E1160" s="677"/>
      <c r="F1160" s="677"/>
      <c r="G1160" s="677"/>
      <c r="H1160" s="874"/>
      <c r="I1160" s="875"/>
      <c r="J1160" s="875"/>
      <c r="K1160" s="876"/>
      <c r="L1160" s="876"/>
      <c r="M1160" s="876"/>
      <c r="N1160" s="876"/>
      <c r="O1160" s="876"/>
      <c r="P1160" s="876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3"/>
      <c r="E1161" s="677"/>
      <c r="F1161" s="677"/>
      <c r="G1161" s="677"/>
      <c r="H1161" s="874"/>
      <c r="I1161" s="875"/>
      <c r="J1161" s="875"/>
      <c r="K1161" s="876"/>
      <c r="L1161" s="876"/>
      <c r="M1161" s="876"/>
      <c r="N1161" s="876"/>
      <c r="O1161" s="876"/>
      <c r="P1161" s="876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3"/>
      <c r="E1162" s="677"/>
      <c r="F1162" s="677"/>
      <c r="G1162" s="677"/>
      <c r="H1162" s="874"/>
      <c r="I1162" s="875"/>
      <c r="J1162" s="875"/>
      <c r="K1162" s="876"/>
      <c r="L1162" s="876"/>
      <c r="M1162" s="876"/>
      <c r="N1162" s="876"/>
      <c r="O1162" s="876"/>
      <c r="P1162" s="876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3"/>
      <c r="E1163" s="677"/>
      <c r="F1163" s="677"/>
      <c r="G1163" s="677"/>
      <c r="H1163" s="874"/>
      <c r="I1163" s="875"/>
      <c r="J1163" s="875"/>
      <c r="K1163" s="876"/>
      <c r="L1163" s="876"/>
      <c r="M1163" s="876"/>
      <c r="N1163" s="876"/>
      <c r="O1163" s="876"/>
      <c r="P1163" s="876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3"/>
      <c r="E1164" s="677"/>
      <c r="F1164" s="677"/>
      <c r="G1164" s="677"/>
      <c r="H1164" s="874"/>
      <c r="I1164" s="875"/>
      <c r="J1164" s="875"/>
      <c r="K1164" s="876"/>
      <c r="L1164" s="876"/>
      <c r="M1164" s="876"/>
      <c r="N1164" s="876"/>
      <c r="O1164" s="876"/>
      <c r="P1164" s="876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3"/>
      <c r="E1165" s="677"/>
      <c r="F1165" s="677"/>
      <c r="G1165" s="677"/>
      <c r="H1165" s="874"/>
      <c r="I1165" s="875"/>
      <c r="J1165" s="875"/>
      <c r="K1165" s="876"/>
      <c r="L1165" s="876"/>
      <c r="M1165" s="876"/>
      <c r="N1165" s="876"/>
      <c r="O1165" s="876"/>
      <c r="P1165" s="876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3"/>
      <c r="E1166" s="677"/>
      <c r="F1166" s="677"/>
      <c r="G1166" s="677"/>
      <c r="H1166" s="874"/>
      <c r="I1166" s="875"/>
      <c r="J1166" s="875"/>
      <c r="K1166" s="876"/>
      <c r="L1166" s="876"/>
      <c r="M1166" s="876"/>
      <c r="N1166" s="876"/>
      <c r="O1166" s="876"/>
      <c r="P1166" s="876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3"/>
      <c r="E1167" s="677"/>
      <c r="F1167" s="677"/>
      <c r="G1167" s="677"/>
      <c r="H1167" s="874"/>
      <c r="I1167" s="875"/>
      <c r="J1167" s="875"/>
      <c r="K1167" s="876"/>
      <c r="L1167" s="876"/>
      <c r="M1167" s="876"/>
      <c r="N1167" s="876"/>
      <c r="O1167" s="876"/>
      <c r="P1167" s="876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3"/>
      <c r="E1168" s="677"/>
      <c r="F1168" s="677"/>
      <c r="G1168" s="677"/>
      <c r="H1168" s="874"/>
      <c r="I1168" s="875"/>
      <c r="J1168" s="875"/>
      <c r="K1168" s="876"/>
      <c r="L1168" s="876"/>
      <c r="M1168" s="876"/>
      <c r="N1168" s="876"/>
      <c r="O1168" s="876"/>
      <c r="P1168" s="876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3"/>
      <c r="E1169" s="677"/>
      <c r="F1169" s="677"/>
      <c r="G1169" s="677"/>
      <c r="H1169" s="874"/>
      <c r="I1169" s="875"/>
      <c r="J1169" s="875"/>
      <c r="K1169" s="876"/>
      <c r="L1169" s="876"/>
      <c r="M1169" s="876"/>
      <c r="N1169" s="876"/>
      <c r="O1169" s="876"/>
      <c r="P1169" s="876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3"/>
      <c r="E1170" s="677"/>
      <c r="F1170" s="677"/>
      <c r="G1170" s="677"/>
      <c r="H1170" s="874"/>
      <c r="I1170" s="875"/>
      <c r="J1170" s="875"/>
      <c r="K1170" s="876"/>
      <c r="L1170" s="876"/>
      <c r="M1170" s="876"/>
      <c r="N1170" s="876"/>
      <c r="O1170" s="876"/>
      <c r="P1170" s="876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3"/>
      <c r="E1171" s="677"/>
      <c r="F1171" s="677"/>
      <c r="G1171" s="677"/>
      <c r="H1171" s="874"/>
      <c r="I1171" s="875"/>
      <c r="J1171" s="875"/>
      <c r="K1171" s="876"/>
      <c r="L1171" s="876"/>
      <c r="M1171" s="876"/>
      <c r="N1171" s="876"/>
      <c r="O1171" s="876"/>
      <c r="P1171" s="876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3"/>
      <c r="E1172" s="677"/>
      <c r="F1172" s="677"/>
      <c r="G1172" s="677"/>
      <c r="H1172" s="874"/>
      <c r="I1172" s="875"/>
      <c r="J1172" s="875"/>
      <c r="K1172" s="876"/>
      <c r="L1172" s="876"/>
      <c r="M1172" s="876"/>
      <c r="N1172" s="876"/>
      <c r="O1172" s="876"/>
      <c r="P1172" s="876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3"/>
      <c r="E1173" s="677"/>
      <c r="F1173" s="677"/>
      <c r="G1173" s="677"/>
      <c r="H1173" s="874"/>
      <c r="I1173" s="875"/>
      <c r="J1173" s="875"/>
      <c r="K1173" s="876"/>
      <c r="L1173" s="876"/>
      <c r="M1173" s="876"/>
      <c r="N1173" s="876"/>
      <c r="O1173" s="876"/>
      <c r="P1173" s="876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3"/>
      <c r="E1174" s="677"/>
      <c r="F1174" s="677"/>
      <c r="G1174" s="677"/>
      <c r="H1174" s="874"/>
      <c r="I1174" s="875"/>
      <c r="J1174" s="875"/>
      <c r="K1174" s="876"/>
      <c r="L1174" s="876"/>
      <c r="M1174" s="876"/>
      <c r="N1174" s="876"/>
      <c r="O1174" s="876"/>
      <c r="P1174" s="876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3"/>
      <c r="E1175" s="677"/>
      <c r="F1175" s="677"/>
      <c r="G1175" s="677"/>
      <c r="H1175" s="874"/>
      <c r="I1175" s="875"/>
      <c r="J1175" s="875"/>
      <c r="K1175" s="876"/>
      <c r="L1175" s="876"/>
      <c r="M1175" s="876"/>
      <c r="N1175" s="876"/>
      <c r="O1175" s="876"/>
      <c r="P1175" s="876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3"/>
      <c r="E1176" s="677"/>
      <c r="F1176" s="677"/>
      <c r="G1176" s="677"/>
      <c r="H1176" s="874"/>
      <c r="I1176" s="875"/>
      <c r="J1176" s="875"/>
      <c r="K1176" s="876"/>
      <c r="L1176" s="876"/>
      <c r="M1176" s="876"/>
      <c r="N1176" s="876"/>
      <c r="O1176" s="876"/>
      <c r="P1176" s="876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3"/>
      <c r="E1177" s="677"/>
      <c r="F1177" s="677"/>
      <c r="G1177" s="677"/>
      <c r="H1177" s="874"/>
      <c r="I1177" s="875"/>
      <c r="J1177" s="875"/>
      <c r="K1177" s="876"/>
      <c r="L1177" s="876"/>
      <c r="M1177" s="876"/>
      <c r="N1177" s="876"/>
      <c r="O1177" s="876"/>
      <c r="P1177" s="876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3"/>
      <c r="E1178" s="677"/>
      <c r="F1178" s="677"/>
      <c r="G1178" s="677"/>
      <c r="H1178" s="874"/>
      <c r="I1178" s="875"/>
      <c r="J1178" s="875"/>
      <c r="K1178" s="876"/>
      <c r="L1178" s="876"/>
      <c r="M1178" s="876"/>
      <c r="N1178" s="876"/>
      <c r="O1178" s="876"/>
      <c r="P1178" s="876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3"/>
      <c r="E1179" s="677"/>
      <c r="F1179" s="677"/>
      <c r="G1179" s="677"/>
      <c r="H1179" s="874"/>
      <c r="I1179" s="875"/>
      <c r="J1179" s="875"/>
      <c r="K1179" s="876"/>
      <c r="L1179" s="876"/>
      <c r="M1179" s="876"/>
      <c r="N1179" s="876"/>
      <c r="O1179" s="876"/>
      <c r="P1179" s="876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3"/>
      <c r="E1180" s="677"/>
      <c r="F1180" s="677"/>
      <c r="G1180" s="677"/>
      <c r="H1180" s="874"/>
      <c r="I1180" s="875"/>
      <c r="J1180" s="875"/>
      <c r="K1180" s="876"/>
      <c r="L1180" s="876"/>
      <c r="M1180" s="876"/>
      <c r="N1180" s="876"/>
      <c r="O1180" s="876"/>
      <c r="P1180" s="876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3"/>
      <c r="E1181" s="677"/>
      <c r="F1181" s="677"/>
      <c r="G1181" s="677"/>
      <c r="H1181" s="874"/>
      <c r="I1181" s="875"/>
      <c r="J1181" s="875"/>
      <c r="K1181" s="876"/>
      <c r="L1181" s="876"/>
      <c r="M1181" s="876"/>
      <c r="N1181" s="876"/>
      <c r="O1181" s="876"/>
      <c r="P1181" s="876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3"/>
      <c r="E1182" s="677"/>
      <c r="F1182" s="677"/>
      <c r="G1182" s="677"/>
      <c r="H1182" s="874"/>
      <c r="I1182" s="875"/>
      <c r="J1182" s="875"/>
      <c r="K1182" s="876"/>
      <c r="L1182" s="876"/>
      <c r="M1182" s="876"/>
      <c r="N1182" s="876"/>
      <c r="O1182" s="876"/>
      <c r="P1182" s="876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3"/>
      <c r="E1183" s="677"/>
      <c r="F1183" s="677"/>
      <c r="G1183" s="677"/>
      <c r="H1183" s="874"/>
      <c r="I1183" s="875"/>
      <c r="J1183" s="875"/>
      <c r="K1183" s="876"/>
      <c r="L1183" s="876"/>
      <c r="M1183" s="876"/>
      <c r="N1183" s="876"/>
      <c r="O1183" s="876"/>
      <c r="P1183" s="876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3"/>
      <c r="E1184" s="677"/>
      <c r="F1184" s="677"/>
      <c r="G1184" s="677"/>
      <c r="H1184" s="874"/>
      <c r="I1184" s="875"/>
      <c r="J1184" s="875"/>
      <c r="K1184" s="876"/>
      <c r="L1184" s="876"/>
      <c r="M1184" s="876"/>
      <c r="N1184" s="876"/>
      <c r="O1184" s="876"/>
      <c r="P1184" s="876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3"/>
      <c r="E1185" s="677"/>
      <c r="F1185" s="677"/>
      <c r="G1185" s="677"/>
      <c r="H1185" s="874"/>
      <c r="I1185" s="875"/>
      <c r="J1185" s="875"/>
      <c r="K1185" s="876"/>
      <c r="L1185" s="876"/>
      <c r="M1185" s="876"/>
      <c r="N1185" s="876"/>
      <c r="O1185" s="876"/>
      <c r="P1185" s="876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3"/>
      <c r="E1186" s="677"/>
      <c r="F1186" s="677"/>
      <c r="G1186" s="677"/>
      <c r="H1186" s="874"/>
      <c r="I1186" s="875"/>
      <c r="J1186" s="875"/>
      <c r="K1186" s="876"/>
      <c r="L1186" s="876"/>
      <c r="M1186" s="876"/>
      <c r="N1186" s="876"/>
      <c r="O1186" s="876"/>
      <c r="P1186" s="876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3"/>
      <c r="E1187" s="677"/>
      <c r="F1187" s="677"/>
      <c r="G1187" s="677"/>
      <c r="H1187" s="874"/>
      <c r="I1187" s="875"/>
      <c r="J1187" s="875"/>
      <c r="K1187" s="876"/>
      <c r="L1187" s="876"/>
      <c r="M1187" s="876"/>
      <c r="N1187" s="876"/>
      <c r="O1187" s="876"/>
      <c r="P1187" s="876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3"/>
      <c r="E1188" s="677"/>
      <c r="F1188" s="677"/>
      <c r="G1188" s="677"/>
      <c r="H1188" s="874"/>
      <c r="I1188" s="875"/>
      <c r="J1188" s="875"/>
      <c r="K1188" s="876"/>
      <c r="L1188" s="876"/>
      <c r="M1188" s="876"/>
      <c r="N1188" s="876"/>
      <c r="O1188" s="876"/>
      <c r="P1188" s="876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3"/>
      <c r="E1189" s="677"/>
      <c r="F1189" s="677"/>
      <c r="G1189" s="677"/>
      <c r="H1189" s="874"/>
      <c r="I1189" s="875"/>
      <c r="J1189" s="875"/>
      <c r="K1189" s="876"/>
      <c r="L1189" s="876"/>
      <c r="M1189" s="876"/>
      <c r="N1189" s="876"/>
      <c r="O1189" s="876"/>
      <c r="P1189" s="876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3"/>
      <c r="E1190" s="677"/>
      <c r="F1190" s="677"/>
      <c r="G1190" s="677"/>
      <c r="H1190" s="874"/>
      <c r="I1190" s="875"/>
      <c r="J1190" s="875"/>
      <c r="K1190" s="876"/>
      <c r="L1190" s="876"/>
      <c r="M1190" s="876"/>
      <c r="N1190" s="876"/>
      <c r="O1190" s="876"/>
      <c r="P1190" s="876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3"/>
      <c r="E1191" s="677"/>
      <c r="F1191" s="677"/>
      <c r="G1191" s="677"/>
      <c r="H1191" s="874"/>
      <c r="I1191" s="875"/>
      <c r="J1191" s="875"/>
      <c r="K1191" s="876"/>
      <c r="L1191" s="876"/>
      <c r="M1191" s="876"/>
      <c r="N1191" s="876"/>
      <c r="O1191" s="876"/>
      <c r="P1191" s="876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3"/>
      <c r="E1192" s="677"/>
      <c r="F1192" s="677"/>
      <c r="G1192" s="677"/>
      <c r="H1192" s="874"/>
      <c r="I1192" s="875"/>
      <c r="J1192" s="875"/>
      <c r="K1192" s="876"/>
      <c r="L1192" s="876"/>
      <c r="M1192" s="876"/>
      <c r="N1192" s="876"/>
      <c r="O1192" s="876"/>
      <c r="P1192" s="876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3"/>
      <c r="E1193" s="677"/>
      <c r="F1193" s="677"/>
      <c r="G1193" s="677"/>
      <c r="H1193" s="874"/>
      <c r="I1193" s="875"/>
      <c r="J1193" s="875"/>
      <c r="K1193" s="876"/>
      <c r="L1193" s="876"/>
      <c r="M1193" s="876"/>
      <c r="N1193" s="876"/>
      <c r="O1193" s="876"/>
      <c r="P1193" s="876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3"/>
      <c r="E1194" s="677"/>
      <c r="F1194" s="677"/>
      <c r="G1194" s="677"/>
      <c r="H1194" s="874"/>
      <c r="I1194" s="875"/>
      <c r="J1194" s="875"/>
      <c r="K1194" s="876"/>
      <c r="L1194" s="876"/>
      <c r="M1194" s="876"/>
      <c r="N1194" s="876"/>
      <c r="O1194" s="876"/>
      <c r="P1194" s="876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3"/>
      <c r="E1195" s="677"/>
      <c r="F1195" s="677"/>
      <c r="G1195" s="677"/>
      <c r="H1195" s="874"/>
      <c r="I1195" s="875"/>
      <c r="J1195" s="875"/>
      <c r="K1195" s="876"/>
      <c r="L1195" s="876"/>
      <c r="M1195" s="876"/>
      <c r="N1195" s="876"/>
      <c r="O1195" s="876"/>
      <c r="P1195" s="876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3"/>
      <c r="E1196" s="677"/>
      <c r="F1196" s="677"/>
      <c r="G1196" s="677"/>
      <c r="H1196" s="874"/>
      <c r="I1196" s="875"/>
      <c r="J1196" s="875"/>
      <c r="K1196" s="876"/>
      <c r="L1196" s="876"/>
      <c r="M1196" s="876"/>
      <c r="N1196" s="876"/>
      <c r="O1196" s="876"/>
      <c r="P1196" s="876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3"/>
      <c r="E1197" s="677"/>
      <c r="F1197" s="677"/>
      <c r="G1197" s="677"/>
      <c r="H1197" s="874"/>
      <c r="I1197" s="875"/>
      <c r="J1197" s="875"/>
      <c r="K1197" s="876"/>
      <c r="L1197" s="876"/>
      <c r="M1197" s="876"/>
      <c r="N1197" s="876"/>
      <c r="O1197" s="876"/>
      <c r="P1197" s="876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3"/>
      <c r="E1198" s="677"/>
      <c r="F1198" s="677"/>
      <c r="G1198" s="677"/>
      <c r="H1198" s="874"/>
      <c r="I1198" s="875"/>
      <c r="J1198" s="875"/>
      <c r="K1198" s="876"/>
      <c r="L1198" s="876"/>
      <c r="M1198" s="876"/>
      <c r="N1198" s="876"/>
      <c r="O1198" s="876"/>
      <c r="P1198" s="876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3"/>
      <c r="E1199" s="677"/>
      <c r="F1199" s="677"/>
      <c r="G1199" s="677"/>
      <c r="H1199" s="874"/>
      <c r="I1199" s="875"/>
      <c r="J1199" s="875"/>
      <c r="K1199" s="876"/>
      <c r="L1199" s="876"/>
      <c r="M1199" s="876"/>
      <c r="N1199" s="876"/>
      <c r="O1199" s="876"/>
      <c r="P1199" s="876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3"/>
      <c r="E1200" s="677"/>
      <c r="F1200" s="677"/>
      <c r="G1200" s="677"/>
      <c r="H1200" s="874"/>
      <c r="I1200" s="875"/>
      <c r="J1200" s="875"/>
      <c r="K1200" s="876"/>
      <c r="L1200" s="876"/>
      <c r="M1200" s="876"/>
      <c r="N1200" s="876"/>
      <c r="O1200" s="876"/>
      <c r="P1200" s="876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3"/>
      <c r="E1201" s="677"/>
      <c r="F1201" s="677"/>
      <c r="G1201" s="677"/>
      <c r="H1201" s="874"/>
      <c r="I1201" s="875"/>
      <c r="J1201" s="875"/>
      <c r="K1201" s="876"/>
      <c r="L1201" s="876"/>
      <c r="M1201" s="876"/>
      <c r="N1201" s="876"/>
      <c r="O1201" s="876"/>
      <c r="P1201" s="876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3"/>
      <c r="E1202" s="677"/>
      <c r="F1202" s="677"/>
      <c r="G1202" s="677"/>
      <c r="H1202" s="874"/>
      <c r="I1202" s="875"/>
      <c r="J1202" s="875"/>
      <c r="K1202" s="876"/>
      <c r="L1202" s="876"/>
      <c r="M1202" s="876"/>
      <c r="N1202" s="876"/>
      <c r="O1202" s="876"/>
      <c r="P1202" s="876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3"/>
      <c r="E1203" s="677"/>
      <c r="F1203" s="677"/>
      <c r="G1203" s="677"/>
      <c r="H1203" s="874"/>
      <c r="I1203" s="875"/>
      <c r="J1203" s="875"/>
      <c r="K1203" s="876"/>
      <c r="L1203" s="876"/>
      <c r="M1203" s="876"/>
      <c r="N1203" s="876"/>
      <c r="O1203" s="876"/>
      <c r="P1203" s="876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3"/>
      <c r="E1204" s="677"/>
      <c r="F1204" s="677"/>
      <c r="G1204" s="677"/>
      <c r="H1204" s="874"/>
      <c r="I1204" s="875"/>
      <c r="J1204" s="875"/>
      <c r="K1204" s="876"/>
      <c r="L1204" s="876"/>
      <c r="M1204" s="876"/>
      <c r="N1204" s="876"/>
      <c r="O1204" s="876"/>
      <c r="P1204" s="876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3"/>
      <c r="E1205" s="677"/>
      <c r="F1205" s="677"/>
      <c r="G1205" s="677"/>
      <c r="H1205" s="874"/>
      <c r="I1205" s="875"/>
      <c r="J1205" s="875"/>
      <c r="K1205" s="876"/>
      <c r="L1205" s="876"/>
      <c r="M1205" s="876"/>
      <c r="N1205" s="876"/>
      <c r="O1205" s="876"/>
      <c r="P1205" s="876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3"/>
      <c r="E1206" s="677"/>
      <c r="F1206" s="677"/>
      <c r="G1206" s="677"/>
      <c r="H1206" s="874"/>
      <c r="I1206" s="875"/>
      <c r="J1206" s="875"/>
      <c r="K1206" s="876"/>
      <c r="L1206" s="876"/>
      <c r="M1206" s="876"/>
      <c r="N1206" s="876"/>
      <c r="O1206" s="876"/>
      <c r="P1206" s="876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3"/>
      <c r="E1207" s="677"/>
      <c r="F1207" s="677"/>
      <c r="G1207" s="677"/>
      <c r="H1207" s="874"/>
      <c r="I1207" s="875"/>
      <c r="J1207" s="875"/>
      <c r="K1207" s="876"/>
      <c r="L1207" s="876"/>
      <c r="M1207" s="876"/>
      <c r="N1207" s="876"/>
      <c r="O1207" s="876"/>
      <c r="P1207" s="876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3"/>
      <c r="E1208" s="677"/>
      <c r="F1208" s="677"/>
      <c r="G1208" s="677"/>
      <c r="H1208" s="874"/>
      <c r="I1208" s="875"/>
      <c r="J1208" s="875"/>
      <c r="K1208" s="876"/>
      <c r="L1208" s="876"/>
      <c r="M1208" s="876"/>
      <c r="N1208" s="876"/>
      <c r="O1208" s="876"/>
      <c r="P1208" s="876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3"/>
      <c r="E1209" s="677"/>
      <c r="F1209" s="677"/>
      <c r="G1209" s="677"/>
      <c r="H1209" s="874"/>
      <c r="I1209" s="875"/>
      <c r="J1209" s="875"/>
      <c r="K1209" s="876"/>
      <c r="L1209" s="876"/>
      <c r="M1209" s="876"/>
      <c r="N1209" s="876"/>
      <c r="O1209" s="876"/>
      <c r="P1209" s="876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3"/>
      <c r="E1210" s="677"/>
      <c r="F1210" s="677"/>
      <c r="G1210" s="677"/>
      <c r="H1210" s="874"/>
      <c r="I1210" s="875"/>
      <c r="J1210" s="875"/>
      <c r="K1210" s="876"/>
      <c r="L1210" s="876"/>
      <c r="M1210" s="876"/>
      <c r="N1210" s="876"/>
      <c r="O1210" s="876"/>
      <c r="P1210" s="876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3"/>
      <c r="E1211" s="677"/>
      <c r="F1211" s="677"/>
      <c r="G1211" s="677"/>
      <c r="H1211" s="874"/>
      <c r="I1211" s="875"/>
      <c r="J1211" s="875"/>
      <c r="K1211" s="876"/>
      <c r="L1211" s="876"/>
      <c r="M1211" s="876"/>
      <c r="N1211" s="876"/>
      <c r="O1211" s="876"/>
      <c r="P1211" s="876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3"/>
      <c r="E1212" s="677"/>
      <c r="F1212" s="677"/>
      <c r="G1212" s="677"/>
      <c r="H1212" s="874"/>
      <c r="I1212" s="875"/>
      <c r="J1212" s="875"/>
      <c r="K1212" s="876"/>
      <c r="L1212" s="876"/>
      <c r="M1212" s="876"/>
      <c r="N1212" s="876"/>
      <c r="O1212" s="876"/>
      <c r="P1212" s="876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3"/>
      <c r="E1213" s="677"/>
      <c r="F1213" s="677"/>
      <c r="G1213" s="677"/>
      <c r="H1213" s="874"/>
      <c r="I1213" s="875"/>
      <c r="J1213" s="875"/>
      <c r="K1213" s="876"/>
      <c r="L1213" s="876"/>
      <c r="M1213" s="876"/>
      <c r="N1213" s="876"/>
      <c r="O1213" s="876"/>
      <c r="P1213" s="876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3"/>
      <c r="E1214" s="677"/>
      <c r="F1214" s="677"/>
      <c r="G1214" s="677"/>
      <c r="H1214" s="874"/>
      <c r="I1214" s="875"/>
      <c r="J1214" s="875"/>
      <c r="K1214" s="876"/>
      <c r="L1214" s="876"/>
      <c r="M1214" s="876"/>
      <c r="N1214" s="876"/>
      <c r="O1214" s="876"/>
      <c r="P1214" s="876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3"/>
      <c r="E1215" s="677"/>
      <c r="F1215" s="677"/>
      <c r="G1215" s="677"/>
      <c r="H1215" s="874"/>
      <c r="I1215" s="875"/>
      <c r="J1215" s="875"/>
      <c r="K1215" s="876"/>
      <c r="L1215" s="876"/>
      <c r="M1215" s="876"/>
      <c r="N1215" s="876"/>
      <c r="O1215" s="876"/>
      <c r="P1215" s="876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3"/>
      <c r="E1216" s="677"/>
      <c r="F1216" s="677"/>
      <c r="G1216" s="677"/>
      <c r="H1216" s="874"/>
      <c r="I1216" s="875"/>
      <c r="J1216" s="875"/>
      <c r="K1216" s="876"/>
      <c r="L1216" s="876"/>
      <c r="M1216" s="876"/>
      <c r="N1216" s="876"/>
      <c r="O1216" s="876"/>
      <c r="P1216" s="876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3"/>
      <c r="E1217" s="677"/>
      <c r="F1217" s="677"/>
      <c r="G1217" s="677"/>
      <c r="H1217" s="874"/>
      <c r="I1217" s="875"/>
      <c r="J1217" s="875"/>
      <c r="K1217" s="876"/>
      <c r="L1217" s="876"/>
      <c r="M1217" s="876"/>
      <c r="N1217" s="876"/>
      <c r="O1217" s="876"/>
      <c r="P1217" s="876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3"/>
      <c r="E1218" s="677"/>
      <c r="F1218" s="677"/>
      <c r="G1218" s="677"/>
      <c r="H1218" s="874"/>
      <c r="I1218" s="875"/>
      <c r="J1218" s="875"/>
      <c r="K1218" s="876"/>
      <c r="L1218" s="876"/>
      <c r="M1218" s="876"/>
      <c r="N1218" s="876"/>
      <c r="O1218" s="876"/>
      <c r="P1218" s="876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3"/>
      <c r="E1219" s="677"/>
      <c r="F1219" s="677"/>
      <c r="G1219" s="677"/>
      <c r="H1219" s="874"/>
      <c r="I1219" s="875"/>
      <c r="J1219" s="875"/>
      <c r="K1219" s="876"/>
      <c r="L1219" s="876"/>
      <c r="M1219" s="876"/>
      <c r="N1219" s="876"/>
      <c r="O1219" s="876"/>
      <c r="P1219" s="876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3"/>
      <c r="E1220" s="677"/>
      <c r="F1220" s="677"/>
      <c r="G1220" s="677"/>
      <c r="H1220" s="874"/>
      <c r="I1220" s="875"/>
      <c r="J1220" s="875"/>
      <c r="K1220" s="876"/>
      <c r="L1220" s="876"/>
      <c r="M1220" s="876"/>
      <c r="N1220" s="876"/>
      <c r="O1220" s="876"/>
      <c r="P1220" s="876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3"/>
      <c r="E1221" s="677"/>
      <c r="F1221" s="677"/>
      <c r="G1221" s="677"/>
      <c r="H1221" s="874"/>
      <c r="I1221" s="875"/>
      <c r="J1221" s="875"/>
      <c r="K1221" s="876"/>
      <c r="L1221" s="876"/>
      <c r="M1221" s="876"/>
      <c r="N1221" s="876"/>
      <c r="O1221" s="876"/>
      <c r="P1221" s="876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3"/>
      <c r="E1222" s="677"/>
      <c r="F1222" s="677"/>
      <c r="G1222" s="677"/>
      <c r="H1222" s="874"/>
      <c r="I1222" s="875"/>
      <c r="J1222" s="875"/>
      <c r="K1222" s="876"/>
      <c r="L1222" s="876"/>
      <c r="M1222" s="876"/>
      <c r="N1222" s="876"/>
      <c r="O1222" s="876"/>
      <c r="P1222" s="876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3"/>
      <c r="E1223" s="677"/>
      <c r="F1223" s="677"/>
      <c r="G1223" s="677"/>
      <c r="H1223" s="874"/>
      <c r="I1223" s="875"/>
      <c r="J1223" s="875"/>
      <c r="K1223" s="876"/>
      <c r="L1223" s="876"/>
      <c r="M1223" s="876"/>
      <c r="N1223" s="876"/>
      <c r="O1223" s="876"/>
      <c r="P1223" s="876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3"/>
      <c r="E1224" s="677"/>
      <c r="F1224" s="677"/>
      <c r="G1224" s="677"/>
      <c r="H1224" s="874"/>
      <c r="I1224" s="875"/>
      <c r="J1224" s="875"/>
      <c r="K1224" s="876"/>
      <c r="L1224" s="876"/>
      <c r="M1224" s="876"/>
      <c r="N1224" s="876"/>
      <c r="O1224" s="876"/>
      <c r="P1224" s="876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3"/>
      <c r="E1225" s="677"/>
      <c r="F1225" s="677"/>
      <c r="G1225" s="677"/>
      <c r="H1225" s="874"/>
      <c r="I1225" s="875"/>
      <c r="J1225" s="875"/>
      <c r="K1225" s="876"/>
      <c r="L1225" s="876"/>
      <c r="M1225" s="876"/>
      <c r="N1225" s="876"/>
      <c r="O1225" s="876"/>
      <c r="P1225" s="876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3"/>
      <c r="E1226" s="677"/>
      <c r="F1226" s="677"/>
      <c r="G1226" s="677"/>
      <c r="H1226" s="874"/>
      <c r="I1226" s="875"/>
      <c r="J1226" s="875"/>
      <c r="K1226" s="876"/>
      <c r="L1226" s="876"/>
      <c r="M1226" s="876"/>
      <c r="N1226" s="876"/>
      <c r="O1226" s="876"/>
      <c r="P1226" s="876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3"/>
      <c r="E1227" s="677"/>
      <c r="F1227" s="677"/>
      <c r="G1227" s="677"/>
      <c r="H1227" s="874"/>
      <c r="I1227" s="875"/>
      <c r="J1227" s="875"/>
      <c r="K1227" s="876"/>
      <c r="L1227" s="876"/>
      <c r="M1227" s="876"/>
      <c r="N1227" s="876"/>
      <c r="O1227" s="876"/>
      <c r="P1227" s="876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3"/>
      <c r="E1228" s="677"/>
      <c r="F1228" s="677"/>
      <c r="G1228" s="677"/>
      <c r="H1228" s="874"/>
      <c r="I1228" s="875"/>
      <c r="J1228" s="875"/>
      <c r="K1228" s="876"/>
      <c r="L1228" s="876"/>
      <c r="M1228" s="876"/>
      <c r="N1228" s="876"/>
      <c r="O1228" s="876"/>
      <c r="P1228" s="876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3"/>
      <c r="E1229" s="677"/>
      <c r="F1229" s="677"/>
      <c r="G1229" s="677"/>
      <c r="H1229" s="874"/>
      <c r="I1229" s="875"/>
      <c r="J1229" s="875"/>
      <c r="K1229" s="876"/>
      <c r="L1229" s="876"/>
      <c r="M1229" s="876"/>
      <c r="N1229" s="876"/>
      <c r="O1229" s="876"/>
      <c r="P1229" s="876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3"/>
      <c r="E1230" s="677"/>
      <c r="F1230" s="677"/>
      <c r="G1230" s="677"/>
      <c r="H1230" s="874"/>
      <c r="I1230" s="875"/>
      <c r="J1230" s="875"/>
      <c r="K1230" s="876"/>
      <c r="L1230" s="876"/>
      <c r="M1230" s="876"/>
      <c r="N1230" s="876"/>
      <c r="O1230" s="876"/>
      <c r="P1230" s="876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3"/>
      <c r="E1231" s="677"/>
      <c r="F1231" s="677"/>
      <c r="G1231" s="677"/>
      <c r="H1231" s="874"/>
      <c r="I1231" s="875"/>
      <c r="J1231" s="875"/>
      <c r="K1231" s="876"/>
      <c r="L1231" s="876"/>
      <c r="M1231" s="876"/>
      <c r="N1231" s="876"/>
      <c r="O1231" s="876"/>
      <c r="P1231" s="876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3"/>
      <c r="E1232" s="677"/>
      <c r="F1232" s="677"/>
      <c r="G1232" s="677"/>
      <c r="H1232" s="874"/>
      <c r="I1232" s="875"/>
      <c r="J1232" s="875"/>
      <c r="K1232" s="876"/>
      <c r="L1232" s="876"/>
      <c r="M1232" s="876"/>
      <c r="N1232" s="876"/>
      <c r="O1232" s="876"/>
      <c r="P1232" s="876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3"/>
      <c r="E1233" s="677"/>
      <c r="F1233" s="677"/>
      <c r="G1233" s="677"/>
      <c r="H1233" s="874"/>
      <c r="I1233" s="875"/>
      <c r="J1233" s="875"/>
      <c r="K1233" s="876"/>
      <c r="L1233" s="876"/>
      <c r="M1233" s="876"/>
      <c r="N1233" s="876"/>
      <c r="O1233" s="876"/>
      <c r="P1233" s="876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3"/>
      <c r="E1234" s="677"/>
      <c r="F1234" s="677"/>
      <c r="G1234" s="677"/>
      <c r="H1234" s="874"/>
      <c r="I1234" s="875"/>
      <c r="J1234" s="875"/>
      <c r="K1234" s="876"/>
      <c r="L1234" s="876"/>
      <c r="M1234" s="876"/>
      <c r="N1234" s="876"/>
      <c r="O1234" s="876"/>
      <c r="P1234" s="876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3"/>
      <c r="E1235" s="677"/>
      <c r="F1235" s="677"/>
      <c r="G1235" s="677"/>
      <c r="H1235" s="874"/>
      <c r="I1235" s="875"/>
      <c r="J1235" s="875"/>
      <c r="K1235" s="876"/>
      <c r="L1235" s="876"/>
      <c r="M1235" s="876"/>
      <c r="N1235" s="876"/>
      <c r="O1235" s="876"/>
      <c r="P1235" s="876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3"/>
      <c r="E1236" s="677"/>
      <c r="F1236" s="677"/>
      <c r="G1236" s="677"/>
      <c r="H1236" s="874"/>
      <c r="I1236" s="875"/>
      <c r="J1236" s="875"/>
      <c r="K1236" s="876"/>
      <c r="L1236" s="876"/>
      <c r="M1236" s="876"/>
      <c r="N1236" s="876"/>
      <c r="O1236" s="876"/>
      <c r="P1236" s="876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3"/>
      <c r="E1237" s="677"/>
      <c r="F1237" s="677"/>
      <c r="G1237" s="677"/>
      <c r="H1237" s="874"/>
      <c r="I1237" s="875"/>
      <c r="J1237" s="875"/>
      <c r="K1237" s="876"/>
      <c r="L1237" s="876"/>
      <c r="M1237" s="876"/>
      <c r="N1237" s="876"/>
      <c r="O1237" s="876"/>
      <c r="P1237" s="876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3"/>
      <c r="E1238" s="677"/>
      <c r="F1238" s="677"/>
      <c r="G1238" s="677"/>
      <c r="H1238" s="874"/>
      <c r="I1238" s="875"/>
      <c r="J1238" s="875"/>
      <c r="K1238" s="876"/>
      <c r="L1238" s="876"/>
      <c r="M1238" s="876"/>
      <c r="N1238" s="876"/>
      <c r="O1238" s="876"/>
      <c r="P1238" s="876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3"/>
      <c r="E1239" s="677"/>
      <c r="F1239" s="677"/>
      <c r="G1239" s="677"/>
      <c r="H1239" s="874"/>
      <c r="I1239" s="875"/>
      <c r="J1239" s="875"/>
      <c r="K1239" s="876"/>
      <c r="L1239" s="876"/>
      <c r="M1239" s="876"/>
      <c r="N1239" s="876"/>
      <c r="O1239" s="876"/>
      <c r="P1239" s="876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3"/>
      <c r="E1240" s="677"/>
      <c r="F1240" s="677"/>
      <c r="G1240" s="677"/>
      <c r="H1240" s="874"/>
      <c r="I1240" s="875"/>
      <c r="J1240" s="875"/>
      <c r="K1240" s="876"/>
      <c r="L1240" s="876"/>
      <c r="M1240" s="876"/>
      <c r="N1240" s="876"/>
      <c r="O1240" s="876"/>
      <c r="P1240" s="876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3"/>
      <c r="E1241" s="677"/>
      <c r="F1241" s="677"/>
      <c r="G1241" s="677"/>
      <c r="H1241" s="874"/>
      <c r="I1241" s="875"/>
      <c r="J1241" s="875"/>
      <c r="K1241" s="876"/>
      <c r="L1241" s="876"/>
      <c r="M1241" s="876"/>
      <c r="N1241" s="876"/>
      <c r="O1241" s="876"/>
      <c r="P1241" s="876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3"/>
      <c r="E1242" s="677"/>
      <c r="F1242" s="677"/>
      <c r="G1242" s="677"/>
      <c r="H1242" s="874"/>
      <c r="I1242" s="875"/>
      <c r="J1242" s="875"/>
      <c r="K1242" s="876"/>
      <c r="L1242" s="876"/>
      <c r="M1242" s="876"/>
      <c r="N1242" s="876"/>
      <c r="O1242" s="876"/>
      <c r="P1242" s="876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3"/>
      <c r="E1243" s="677"/>
      <c r="F1243" s="677"/>
      <c r="G1243" s="677"/>
      <c r="H1243" s="874"/>
      <c r="I1243" s="875"/>
      <c r="J1243" s="875"/>
      <c r="K1243" s="876"/>
      <c r="L1243" s="876"/>
      <c r="M1243" s="876"/>
      <c r="N1243" s="876"/>
      <c r="O1243" s="876"/>
      <c r="P1243" s="876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3"/>
      <c r="E1244" s="677"/>
      <c r="F1244" s="677"/>
      <c r="G1244" s="677"/>
      <c r="H1244" s="874"/>
      <c r="I1244" s="875"/>
      <c r="J1244" s="875"/>
      <c r="K1244" s="876"/>
      <c r="L1244" s="876"/>
      <c r="M1244" s="876"/>
      <c r="N1244" s="876"/>
      <c r="O1244" s="876"/>
      <c r="P1244" s="876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3"/>
      <c r="E1245" s="677"/>
      <c r="F1245" s="677"/>
      <c r="G1245" s="677"/>
      <c r="H1245" s="874"/>
      <c r="I1245" s="875"/>
      <c r="J1245" s="875"/>
      <c r="K1245" s="876"/>
      <c r="L1245" s="876"/>
      <c r="M1245" s="876"/>
      <c r="N1245" s="876"/>
      <c r="O1245" s="876"/>
      <c r="P1245" s="876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3"/>
      <c r="E1246" s="677"/>
      <c r="F1246" s="677"/>
      <c r="G1246" s="677"/>
      <c r="H1246" s="874"/>
      <c r="I1246" s="875"/>
      <c r="J1246" s="875"/>
      <c r="K1246" s="876"/>
      <c r="L1246" s="876"/>
      <c r="M1246" s="876"/>
      <c r="N1246" s="876"/>
      <c r="O1246" s="876"/>
      <c r="P1246" s="876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3"/>
      <c r="E1247" s="677"/>
      <c r="F1247" s="677"/>
      <c r="G1247" s="677"/>
      <c r="H1247" s="874"/>
      <c r="I1247" s="875"/>
      <c r="J1247" s="875"/>
      <c r="K1247" s="876"/>
      <c r="L1247" s="876"/>
      <c r="M1247" s="876"/>
      <c r="N1247" s="876"/>
      <c r="O1247" s="876"/>
      <c r="P1247" s="876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3"/>
      <c r="E1248" s="677"/>
      <c r="F1248" s="677"/>
      <c r="G1248" s="677"/>
      <c r="H1248" s="874"/>
      <c r="I1248" s="875"/>
      <c r="J1248" s="875"/>
      <c r="K1248" s="876"/>
      <c r="L1248" s="876"/>
      <c r="M1248" s="876"/>
      <c r="N1248" s="876"/>
      <c r="O1248" s="876"/>
      <c r="P1248" s="876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3"/>
      <c r="E1249" s="677"/>
      <c r="F1249" s="677"/>
      <c r="G1249" s="677"/>
      <c r="H1249" s="874"/>
      <c r="I1249" s="875"/>
      <c r="J1249" s="875"/>
      <c r="K1249" s="876"/>
      <c r="L1249" s="876"/>
      <c r="M1249" s="876"/>
      <c r="N1249" s="876"/>
      <c r="O1249" s="876"/>
      <c r="P1249" s="876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3"/>
      <c r="E1250" s="677"/>
      <c r="F1250" s="677"/>
      <c r="G1250" s="677"/>
      <c r="H1250" s="874"/>
      <c r="I1250" s="875"/>
      <c r="J1250" s="875"/>
      <c r="K1250" s="876"/>
      <c r="L1250" s="876"/>
      <c r="M1250" s="876"/>
      <c r="N1250" s="876"/>
      <c r="O1250" s="876"/>
      <c r="P1250" s="876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3"/>
      <c r="E1251" s="677"/>
      <c r="F1251" s="677"/>
      <c r="G1251" s="677"/>
      <c r="H1251" s="874"/>
      <c r="I1251" s="875"/>
      <c r="J1251" s="875"/>
      <c r="K1251" s="876"/>
      <c r="L1251" s="876"/>
      <c r="M1251" s="876"/>
      <c r="N1251" s="876"/>
      <c r="O1251" s="876"/>
      <c r="P1251" s="876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3"/>
      <c r="E1252" s="677"/>
      <c r="F1252" s="677"/>
      <c r="G1252" s="677"/>
      <c r="H1252" s="874"/>
      <c r="I1252" s="875"/>
      <c r="J1252" s="875"/>
      <c r="K1252" s="876"/>
      <c r="L1252" s="876"/>
      <c r="M1252" s="876"/>
      <c r="N1252" s="876"/>
      <c r="O1252" s="876"/>
      <c r="P1252" s="876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3"/>
      <c r="E1253" s="677"/>
      <c r="F1253" s="677"/>
      <c r="G1253" s="677"/>
      <c r="H1253" s="874"/>
      <c r="I1253" s="875"/>
      <c r="J1253" s="875"/>
      <c r="K1253" s="876"/>
      <c r="L1253" s="876"/>
      <c r="M1253" s="876"/>
      <c r="N1253" s="876"/>
      <c r="O1253" s="876"/>
      <c r="P1253" s="876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3"/>
      <c r="E1254" s="677"/>
      <c r="F1254" s="677"/>
      <c r="G1254" s="677"/>
      <c r="H1254" s="874"/>
      <c r="I1254" s="875"/>
      <c r="J1254" s="875"/>
      <c r="K1254" s="876"/>
      <c r="L1254" s="876"/>
      <c r="M1254" s="876"/>
      <c r="N1254" s="876"/>
      <c r="O1254" s="876"/>
      <c r="P1254" s="876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3"/>
      <c r="E1255" s="677"/>
      <c r="F1255" s="677"/>
      <c r="G1255" s="677"/>
      <c r="H1255" s="874"/>
      <c r="I1255" s="875"/>
      <c r="J1255" s="875"/>
      <c r="K1255" s="876"/>
      <c r="L1255" s="876"/>
      <c r="M1255" s="876"/>
      <c r="N1255" s="876"/>
      <c r="O1255" s="876"/>
      <c r="P1255" s="876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3"/>
      <c r="E1256" s="677"/>
      <c r="F1256" s="677"/>
      <c r="G1256" s="677"/>
      <c r="H1256" s="874"/>
      <c r="I1256" s="875"/>
      <c r="J1256" s="875"/>
      <c r="K1256" s="876"/>
      <c r="L1256" s="876"/>
      <c r="M1256" s="876"/>
      <c r="N1256" s="876"/>
      <c r="O1256" s="876"/>
      <c r="P1256" s="876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3"/>
      <c r="E1257" s="677"/>
      <c r="F1257" s="677"/>
      <c r="G1257" s="677"/>
      <c r="H1257" s="874"/>
      <c r="I1257" s="875"/>
      <c r="J1257" s="875"/>
      <c r="K1257" s="876"/>
      <c r="L1257" s="876"/>
      <c r="M1257" s="876"/>
      <c r="N1257" s="876"/>
      <c r="O1257" s="876"/>
      <c r="P1257" s="876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3"/>
      <c r="E1258" s="677"/>
      <c r="F1258" s="677"/>
      <c r="G1258" s="677"/>
      <c r="H1258" s="874"/>
      <c r="I1258" s="875"/>
      <c r="J1258" s="875"/>
      <c r="K1258" s="876"/>
      <c r="L1258" s="876"/>
      <c r="M1258" s="876"/>
      <c r="N1258" s="876"/>
      <c r="O1258" s="876"/>
      <c r="P1258" s="876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3"/>
      <c r="E1259" s="677"/>
      <c r="F1259" s="677"/>
      <c r="G1259" s="677"/>
      <c r="H1259" s="874"/>
      <c r="I1259" s="875"/>
      <c r="J1259" s="875"/>
      <c r="K1259" s="876"/>
      <c r="L1259" s="876"/>
      <c r="M1259" s="876"/>
      <c r="N1259" s="876"/>
      <c r="O1259" s="876"/>
      <c r="P1259" s="876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3"/>
      <c r="E1260" s="677"/>
      <c r="F1260" s="677"/>
      <c r="G1260" s="677"/>
      <c r="H1260" s="874"/>
      <c r="I1260" s="875"/>
      <c r="J1260" s="875"/>
      <c r="K1260" s="876"/>
      <c r="L1260" s="876"/>
      <c r="M1260" s="876"/>
      <c r="N1260" s="876"/>
      <c r="O1260" s="876"/>
      <c r="P1260" s="876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3"/>
      <c r="E1261" s="677"/>
      <c r="F1261" s="677"/>
      <c r="G1261" s="677"/>
      <c r="H1261" s="874"/>
      <c r="I1261" s="875"/>
      <c r="J1261" s="875"/>
      <c r="K1261" s="876"/>
      <c r="L1261" s="876"/>
      <c r="M1261" s="876"/>
      <c r="N1261" s="876"/>
      <c r="O1261" s="876"/>
      <c r="P1261" s="876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3"/>
      <c r="E1262" s="677"/>
      <c r="F1262" s="677"/>
      <c r="G1262" s="677"/>
      <c r="H1262" s="874"/>
      <c r="I1262" s="875"/>
      <c r="J1262" s="875"/>
      <c r="K1262" s="876"/>
      <c r="L1262" s="876"/>
      <c r="M1262" s="876"/>
      <c r="N1262" s="876"/>
      <c r="O1262" s="876"/>
      <c r="P1262" s="876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3"/>
      <c r="E1263" s="677"/>
      <c r="F1263" s="677"/>
      <c r="G1263" s="677"/>
      <c r="H1263" s="874"/>
      <c r="I1263" s="875"/>
      <c r="J1263" s="875"/>
      <c r="K1263" s="876"/>
      <c r="L1263" s="876"/>
      <c r="M1263" s="876"/>
      <c r="N1263" s="876"/>
      <c r="O1263" s="876"/>
      <c r="P1263" s="876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3"/>
      <c r="E1264" s="677"/>
      <c r="F1264" s="677"/>
      <c r="G1264" s="677"/>
      <c r="H1264" s="874"/>
      <c r="I1264" s="875"/>
      <c r="J1264" s="875"/>
      <c r="K1264" s="876"/>
      <c r="L1264" s="876"/>
      <c r="M1264" s="876"/>
      <c r="N1264" s="876"/>
      <c r="O1264" s="876"/>
      <c r="P1264" s="876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3"/>
      <c r="E1265" s="677"/>
      <c r="F1265" s="677"/>
      <c r="G1265" s="677"/>
      <c r="H1265" s="874"/>
      <c r="I1265" s="875"/>
      <c r="J1265" s="875"/>
      <c r="K1265" s="876"/>
      <c r="L1265" s="876"/>
      <c r="M1265" s="876"/>
      <c r="N1265" s="876"/>
      <c r="O1265" s="876"/>
      <c r="P1265" s="876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3"/>
      <c r="E1266" s="677"/>
      <c r="F1266" s="677"/>
      <c r="G1266" s="677"/>
      <c r="H1266" s="874"/>
      <c r="I1266" s="875"/>
      <c r="J1266" s="875"/>
      <c r="K1266" s="876"/>
      <c r="L1266" s="876"/>
      <c r="M1266" s="876"/>
      <c r="N1266" s="876"/>
      <c r="O1266" s="876"/>
      <c r="P1266" s="876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3"/>
      <c r="E1267" s="677"/>
      <c r="F1267" s="677"/>
      <c r="G1267" s="677"/>
      <c r="H1267" s="874"/>
      <c r="I1267" s="875"/>
      <c r="J1267" s="875"/>
      <c r="K1267" s="876"/>
      <c r="L1267" s="876"/>
      <c r="M1267" s="876"/>
      <c r="N1267" s="876"/>
      <c r="O1267" s="876"/>
      <c r="P1267" s="876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3"/>
      <c r="E1268" s="677"/>
      <c r="F1268" s="677"/>
      <c r="G1268" s="677"/>
      <c r="H1268" s="874"/>
      <c r="I1268" s="875"/>
      <c r="J1268" s="875"/>
      <c r="K1268" s="876"/>
      <c r="L1268" s="876"/>
      <c r="M1268" s="876"/>
      <c r="N1268" s="876"/>
      <c r="O1268" s="876"/>
      <c r="P1268" s="876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3"/>
      <c r="E1269" s="677"/>
      <c r="F1269" s="677"/>
      <c r="G1269" s="677"/>
      <c r="H1269" s="874"/>
      <c r="I1269" s="875"/>
      <c r="J1269" s="875"/>
      <c r="K1269" s="876"/>
      <c r="L1269" s="876"/>
      <c r="M1269" s="876"/>
      <c r="N1269" s="876"/>
      <c r="O1269" s="876"/>
      <c r="P1269" s="876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3"/>
      <c r="E1270" s="677"/>
      <c r="F1270" s="677"/>
      <c r="G1270" s="677"/>
      <c r="H1270" s="874"/>
      <c r="I1270" s="875"/>
      <c r="J1270" s="875"/>
      <c r="K1270" s="876"/>
      <c r="L1270" s="876"/>
      <c r="M1270" s="876"/>
      <c r="N1270" s="876"/>
      <c r="O1270" s="876"/>
      <c r="P1270" s="876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3"/>
      <c r="E1271" s="677"/>
      <c r="F1271" s="677"/>
      <c r="G1271" s="677"/>
      <c r="H1271" s="874"/>
      <c r="I1271" s="875"/>
      <c r="J1271" s="875"/>
      <c r="K1271" s="876"/>
      <c r="L1271" s="876"/>
      <c r="M1271" s="876"/>
      <c r="N1271" s="876"/>
      <c r="O1271" s="876"/>
      <c r="P1271" s="876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3"/>
      <c r="E1272" s="677"/>
      <c r="F1272" s="677"/>
      <c r="G1272" s="677"/>
      <c r="H1272" s="874"/>
      <c r="I1272" s="875"/>
      <c r="J1272" s="875"/>
      <c r="K1272" s="876"/>
      <c r="L1272" s="876"/>
      <c r="M1272" s="876"/>
      <c r="N1272" s="876"/>
      <c r="O1272" s="876"/>
      <c r="P1272" s="876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3"/>
      <c r="E1273" s="677"/>
      <c r="F1273" s="677"/>
      <c r="G1273" s="677"/>
      <c r="H1273" s="874"/>
      <c r="I1273" s="875"/>
      <c r="J1273" s="875"/>
      <c r="K1273" s="876"/>
      <c r="L1273" s="876"/>
      <c r="M1273" s="876"/>
      <c r="N1273" s="876"/>
      <c r="O1273" s="876"/>
      <c r="P1273" s="876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3"/>
      <c r="E1274" s="677"/>
      <c r="F1274" s="677"/>
      <c r="G1274" s="677"/>
      <c r="H1274" s="874"/>
      <c r="I1274" s="875"/>
      <c r="J1274" s="875"/>
      <c r="K1274" s="876"/>
      <c r="L1274" s="876"/>
      <c r="M1274" s="876"/>
      <c r="N1274" s="876"/>
      <c r="O1274" s="876"/>
      <c r="P1274" s="876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3"/>
      <c r="E1275" s="677"/>
      <c r="F1275" s="677"/>
      <c r="G1275" s="677"/>
      <c r="H1275" s="874"/>
      <c r="I1275" s="875"/>
      <c r="J1275" s="875"/>
      <c r="K1275" s="876"/>
      <c r="L1275" s="876"/>
      <c r="M1275" s="876"/>
      <c r="N1275" s="876"/>
      <c r="O1275" s="876"/>
      <c r="P1275" s="876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3"/>
      <c r="E1276" s="677"/>
      <c r="F1276" s="677"/>
      <c r="G1276" s="677"/>
      <c r="H1276" s="874"/>
      <c r="I1276" s="875"/>
      <c r="J1276" s="875"/>
      <c r="K1276" s="876"/>
      <c r="L1276" s="876"/>
      <c r="M1276" s="876"/>
      <c r="N1276" s="876"/>
      <c r="O1276" s="876"/>
      <c r="P1276" s="876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3"/>
      <c r="E1277" s="677"/>
      <c r="F1277" s="677"/>
      <c r="G1277" s="677"/>
      <c r="H1277" s="874"/>
      <c r="I1277" s="875"/>
      <c r="J1277" s="875"/>
      <c r="K1277" s="876"/>
      <c r="L1277" s="876"/>
      <c r="M1277" s="876"/>
      <c r="N1277" s="876"/>
      <c r="O1277" s="876"/>
      <c r="P1277" s="876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3"/>
      <c r="E1278" s="677"/>
      <c r="F1278" s="677"/>
      <c r="G1278" s="677"/>
      <c r="H1278" s="874"/>
      <c r="I1278" s="875"/>
      <c r="J1278" s="875"/>
      <c r="K1278" s="876"/>
      <c r="L1278" s="876"/>
      <c r="M1278" s="876"/>
      <c r="N1278" s="876"/>
      <c r="O1278" s="876"/>
      <c r="P1278" s="876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3"/>
      <c r="E1279" s="677"/>
      <c r="F1279" s="677"/>
      <c r="G1279" s="677"/>
      <c r="H1279" s="874"/>
      <c r="I1279" s="875"/>
      <c r="J1279" s="875"/>
      <c r="K1279" s="876"/>
      <c r="L1279" s="876"/>
      <c r="M1279" s="876"/>
      <c r="N1279" s="876"/>
      <c r="O1279" s="876"/>
      <c r="P1279" s="876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3"/>
      <c r="E1280" s="677"/>
      <c r="F1280" s="677"/>
      <c r="G1280" s="677"/>
      <c r="H1280" s="874"/>
      <c r="I1280" s="875"/>
      <c r="J1280" s="875"/>
      <c r="K1280" s="876"/>
      <c r="L1280" s="876"/>
      <c r="M1280" s="876"/>
      <c r="N1280" s="876"/>
      <c r="O1280" s="876"/>
      <c r="P1280" s="876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3"/>
      <c r="E1281" s="677"/>
      <c r="F1281" s="677"/>
      <c r="G1281" s="677"/>
      <c r="H1281" s="874"/>
      <c r="I1281" s="875"/>
      <c r="J1281" s="875"/>
      <c r="K1281" s="876"/>
      <c r="L1281" s="876"/>
      <c r="M1281" s="876"/>
      <c r="N1281" s="876"/>
      <c r="O1281" s="876"/>
      <c r="P1281" s="876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3"/>
      <c r="E1282" s="677"/>
      <c r="F1282" s="677"/>
      <c r="G1282" s="677"/>
      <c r="H1282" s="874"/>
      <c r="I1282" s="875"/>
      <c r="J1282" s="875"/>
      <c r="K1282" s="876"/>
      <c r="L1282" s="876"/>
      <c r="M1282" s="876"/>
      <c r="N1282" s="876"/>
      <c r="O1282" s="876"/>
      <c r="P1282" s="876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3"/>
      <c r="E1283" s="677"/>
      <c r="F1283" s="677"/>
      <c r="G1283" s="677"/>
      <c r="H1283" s="874"/>
      <c r="I1283" s="875"/>
      <c r="J1283" s="875"/>
      <c r="K1283" s="876"/>
      <c r="L1283" s="876"/>
      <c r="M1283" s="876"/>
      <c r="N1283" s="876"/>
      <c r="O1283" s="876"/>
      <c r="P1283" s="876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3"/>
      <c r="E1284" s="677"/>
      <c r="F1284" s="677"/>
      <c r="G1284" s="677"/>
      <c r="H1284" s="874"/>
      <c r="I1284" s="875"/>
      <c r="J1284" s="875"/>
      <c r="K1284" s="876"/>
      <c r="L1284" s="876"/>
      <c r="M1284" s="876"/>
      <c r="N1284" s="876"/>
      <c r="O1284" s="876"/>
      <c r="P1284" s="876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3"/>
      <c r="E1285" s="677"/>
      <c r="F1285" s="677"/>
      <c r="G1285" s="677"/>
      <c r="H1285" s="874"/>
      <c r="I1285" s="875"/>
      <c r="J1285" s="875"/>
      <c r="K1285" s="876"/>
      <c r="L1285" s="876"/>
      <c r="M1285" s="876"/>
      <c r="N1285" s="876"/>
      <c r="O1285" s="876"/>
      <c r="P1285" s="876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3"/>
      <c r="E1286" s="677"/>
      <c r="F1286" s="677"/>
      <c r="G1286" s="677"/>
      <c r="H1286" s="874"/>
      <c r="I1286" s="875"/>
      <c r="J1286" s="875"/>
      <c r="K1286" s="876"/>
      <c r="L1286" s="876"/>
      <c r="M1286" s="876"/>
      <c r="N1286" s="876"/>
      <c r="O1286" s="876"/>
      <c r="P1286" s="876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3"/>
      <c r="E1287" s="677"/>
      <c r="F1287" s="677"/>
      <c r="G1287" s="677"/>
      <c r="H1287" s="874"/>
      <c r="I1287" s="875"/>
      <c r="J1287" s="875"/>
      <c r="K1287" s="876"/>
      <c r="L1287" s="876"/>
      <c r="M1287" s="876"/>
      <c r="N1287" s="876"/>
      <c r="O1287" s="876"/>
      <c r="P1287" s="876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3"/>
      <c r="E1288" s="677"/>
      <c r="F1288" s="677"/>
      <c r="G1288" s="677"/>
      <c r="H1288" s="874"/>
      <c r="I1288" s="875"/>
      <c r="J1288" s="875"/>
      <c r="K1288" s="876"/>
      <c r="L1288" s="876"/>
      <c r="M1288" s="876"/>
      <c r="N1288" s="876"/>
      <c r="O1288" s="876"/>
      <c r="P1288" s="876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3"/>
      <c r="E1289" s="677"/>
      <c r="F1289" s="677"/>
      <c r="G1289" s="677"/>
      <c r="H1289" s="874"/>
      <c r="I1289" s="875"/>
      <c r="J1289" s="875"/>
      <c r="K1289" s="876"/>
      <c r="L1289" s="876"/>
      <c r="M1289" s="876"/>
      <c r="N1289" s="876"/>
      <c r="O1289" s="876"/>
      <c r="P1289" s="876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3"/>
      <c r="E1290" s="677"/>
      <c r="F1290" s="677"/>
      <c r="G1290" s="677"/>
      <c r="H1290" s="874"/>
      <c r="I1290" s="875"/>
      <c r="J1290" s="875"/>
      <c r="K1290" s="876"/>
      <c r="L1290" s="876"/>
      <c r="M1290" s="876"/>
      <c r="N1290" s="876"/>
      <c r="O1290" s="876"/>
      <c r="P1290" s="876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3"/>
      <c r="E1291" s="677"/>
      <c r="F1291" s="677"/>
      <c r="G1291" s="677"/>
      <c r="H1291" s="874"/>
      <c r="I1291" s="875"/>
      <c r="J1291" s="875"/>
      <c r="K1291" s="876"/>
      <c r="L1291" s="876"/>
      <c r="M1291" s="876"/>
      <c r="N1291" s="876"/>
      <c r="O1291" s="876"/>
      <c r="P1291" s="876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3"/>
      <c r="E1292" s="677"/>
      <c r="F1292" s="677"/>
      <c r="G1292" s="677"/>
      <c r="H1292" s="874"/>
      <c r="I1292" s="875"/>
      <c r="J1292" s="875"/>
      <c r="K1292" s="876"/>
      <c r="L1292" s="876"/>
      <c r="M1292" s="876"/>
      <c r="N1292" s="876"/>
      <c r="O1292" s="876"/>
      <c r="P1292" s="876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3"/>
      <c r="E1293" s="677"/>
      <c r="F1293" s="677"/>
      <c r="G1293" s="677"/>
      <c r="H1293" s="874"/>
      <c r="I1293" s="875"/>
      <c r="J1293" s="875"/>
      <c r="K1293" s="876"/>
      <c r="L1293" s="876"/>
      <c r="M1293" s="876"/>
      <c r="N1293" s="876"/>
      <c r="O1293" s="876"/>
      <c r="P1293" s="876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3"/>
      <c r="E1294" s="677"/>
      <c r="F1294" s="677"/>
      <c r="G1294" s="677"/>
      <c r="H1294" s="874"/>
      <c r="I1294" s="875"/>
      <c r="J1294" s="875"/>
      <c r="K1294" s="876"/>
      <c r="L1294" s="876"/>
      <c r="M1294" s="876"/>
      <c r="N1294" s="876"/>
      <c r="O1294" s="876"/>
      <c r="P1294" s="876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3"/>
      <c r="E1295" s="677"/>
      <c r="F1295" s="677"/>
      <c r="G1295" s="677"/>
      <c r="H1295" s="874"/>
      <c r="I1295" s="875"/>
      <c r="J1295" s="875"/>
      <c r="K1295" s="876"/>
      <c r="L1295" s="876"/>
      <c r="M1295" s="876"/>
      <c r="N1295" s="876"/>
      <c r="O1295" s="876"/>
      <c r="P1295" s="876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3"/>
      <c r="E1296" s="677"/>
      <c r="F1296" s="677"/>
      <c r="G1296" s="677"/>
      <c r="H1296" s="874"/>
      <c r="I1296" s="875"/>
      <c r="J1296" s="875"/>
      <c r="K1296" s="876"/>
      <c r="L1296" s="876"/>
      <c r="M1296" s="876"/>
      <c r="N1296" s="876"/>
      <c r="O1296" s="876"/>
      <c r="P1296" s="876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3"/>
      <c r="E1297" s="677"/>
      <c r="F1297" s="677"/>
      <c r="G1297" s="677"/>
      <c r="H1297" s="874"/>
      <c r="I1297" s="875"/>
      <c r="J1297" s="875"/>
      <c r="K1297" s="876"/>
      <c r="L1297" s="876"/>
      <c r="M1297" s="876"/>
      <c r="N1297" s="876"/>
      <c r="O1297" s="876"/>
      <c r="P1297" s="876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3"/>
      <c r="E1298" s="677"/>
      <c r="F1298" s="677"/>
      <c r="G1298" s="677"/>
      <c r="H1298" s="874"/>
      <c r="I1298" s="875"/>
      <c r="J1298" s="875"/>
      <c r="K1298" s="876"/>
      <c r="L1298" s="876"/>
      <c r="M1298" s="876"/>
      <c r="N1298" s="876"/>
      <c r="O1298" s="876"/>
      <c r="P1298" s="876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3"/>
      <c r="E1299" s="677"/>
      <c r="F1299" s="677"/>
      <c r="G1299" s="677"/>
      <c r="H1299" s="874"/>
      <c r="I1299" s="875"/>
      <c r="J1299" s="875"/>
      <c r="K1299" s="876"/>
      <c r="L1299" s="876"/>
      <c r="M1299" s="876"/>
      <c r="N1299" s="876"/>
      <c r="O1299" s="876"/>
      <c r="P1299" s="876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3"/>
      <c r="E1300" s="677"/>
      <c r="F1300" s="677"/>
      <c r="G1300" s="677"/>
      <c r="H1300" s="874"/>
      <c r="I1300" s="875"/>
      <c r="J1300" s="875"/>
      <c r="K1300" s="876"/>
      <c r="L1300" s="876"/>
      <c r="M1300" s="876"/>
      <c r="N1300" s="876"/>
      <c r="O1300" s="876"/>
      <c r="P1300" s="876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3"/>
      <c r="E1301" s="677"/>
      <c r="F1301" s="677"/>
      <c r="G1301" s="677"/>
      <c r="H1301" s="874"/>
      <c r="I1301" s="875"/>
      <c r="J1301" s="875"/>
      <c r="K1301" s="876"/>
      <c r="L1301" s="876"/>
      <c r="M1301" s="876"/>
      <c r="N1301" s="876"/>
      <c r="O1301" s="876"/>
      <c r="P1301" s="876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3"/>
      <c r="E1302" s="677"/>
      <c r="F1302" s="677"/>
      <c r="G1302" s="677"/>
      <c r="H1302" s="874"/>
      <c r="I1302" s="875"/>
      <c r="J1302" s="875"/>
      <c r="K1302" s="876"/>
      <c r="L1302" s="876"/>
      <c r="M1302" s="876"/>
      <c r="N1302" s="876"/>
      <c r="O1302" s="876"/>
      <c r="P1302" s="876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3"/>
      <c r="E1303" s="677"/>
      <c r="F1303" s="677"/>
      <c r="G1303" s="677"/>
      <c r="H1303" s="874"/>
      <c r="I1303" s="875"/>
      <c r="J1303" s="875"/>
      <c r="K1303" s="876"/>
      <c r="L1303" s="876"/>
      <c r="M1303" s="876"/>
      <c r="N1303" s="876"/>
      <c r="O1303" s="876"/>
      <c r="P1303" s="876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3"/>
      <c r="E1304" s="677"/>
      <c r="F1304" s="677"/>
      <c r="G1304" s="677"/>
      <c r="H1304" s="874"/>
      <c r="I1304" s="875"/>
      <c r="J1304" s="875"/>
      <c r="K1304" s="876"/>
      <c r="L1304" s="876"/>
      <c r="M1304" s="876"/>
      <c r="N1304" s="876"/>
      <c r="O1304" s="876"/>
      <c r="P1304" s="876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3"/>
      <c r="E1305" s="677"/>
      <c r="F1305" s="677"/>
      <c r="G1305" s="677"/>
      <c r="H1305" s="874"/>
      <c r="I1305" s="875"/>
      <c r="J1305" s="875"/>
      <c r="K1305" s="876"/>
      <c r="L1305" s="876"/>
      <c r="M1305" s="876"/>
      <c r="N1305" s="876"/>
      <c r="O1305" s="876"/>
      <c r="P1305" s="876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3"/>
      <c r="E1306" s="677"/>
      <c r="F1306" s="677"/>
      <c r="G1306" s="677"/>
      <c r="H1306" s="874"/>
      <c r="I1306" s="875"/>
      <c r="J1306" s="875"/>
      <c r="K1306" s="876"/>
      <c r="L1306" s="876"/>
      <c r="M1306" s="876"/>
      <c r="N1306" s="876"/>
      <c r="O1306" s="876"/>
      <c r="P1306" s="876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3"/>
      <c r="E1307" s="677"/>
      <c r="F1307" s="677"/>
      <c r="G1307" s="677"/>
      <c r="H1307" s="874"/>
      <c r="I1307" s="875"/>
      <c r="J1307" s="875"/>
      <c r="K1307" s="876"/>
      <c r="L1307" s="876"/>
      <c r="M1307" s="876"/>
      <c r="N1307" s="876"/>
      <c r="O1307" s="876"/>
      <c r="P1307" s="876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3"/>
      <c r="E1308" s="677"/>
      <c r="F1308" s="677"/>
      <c r="G1308" s="677"/>
      <c r="H1308" s="874"/>
      <c r="I1308" s="875"/>
      <c r="J1308" s="875"/>
      <c r="K1308" s="876"/>
      <c r="L1308" s="876"/>
      <c r="M1308" s="876"/>
      <c r="N1308" s="876"/>
      <c r="O1308" s="876"/>
      <c r="P1308" s="876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3"/>
      <c r="E1309" s="677"/>
      <c r="F1309" s="677"/>
      <c r="G1309" s="677"/>
      <c r="H1309" s="874"/>
      <c r="I1309" s="875"/>
      <c r="J1309" s="875"/>
      <c r="K1309" s="876"/>
      <c r="L1309" s="876"/>
      <c r="M1309" s="876"/>
      <c r="N1309" s="876"/>
      <c r="O1309" s="876"/>
      <c r="P1309" s="876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3"/>
      <c r="E1310" s="677"/>
      <c r="F1310" s="677"/>
      <c r="G1310" s="677"/>
      <c r="H1310" s="874"/>
      <c r="I1310" s="875"/>
      <c r="J1310" s="875"/>
      <c r="K1310" s="876"/>
      <c r="L1310" s="876"/>
      <c r="M1310" s="876"/>
      <c r="N1310" s="876"/>
      <c r="O1310" s="876"/>
      <c r="P1310" s="876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3"/>
      <c r="E1311" s="677"/>
      <c r="F1311" s="677"/>
      <c r="G1311" s="677"/>
      <c r="H1311" s="874"/>
      <c r="I1311" s="875"/>
      <c r="J1311" s="875"/>
      <c r="K1311" s="876"/>
      <c r="L1311" s="876"/>
      <c r="M1311" s="876"/>
      <c r="N1311" s="876"/>
      <c r="O1311" s="876"/>
      <c r="P1311" s="876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3"/>
      <c r="E1312" s="677"/>
      <c r="F1312" s="677"/>
      <c r="G1312" s="677"/>
      <c r="H1312" s="874"/>
      <c r="I1312" s="875"/>
      <c r="J1312" s="875"/>
      <c r="K1312" s="876"/>
      <c r="L1312" s="876"/>
      <c r="M1312" s="876"/>
      <c r="N1312" s="876"/>
      <c r="O1312" s="876"/>
      <c r="P1312" s="876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3"/>
      <c r="E1313" s="677"/>
      <c r="F1313" s="677"/>
      <c r="G1313" s="677"/>
      <c r="H1313" s="874"/>
      <c r="I1313" s="875"/>
      <c r="J1313" s="875"/>
      <c r="K1313" s="876"/>
      <c r="L1313" s="876"/>
      <c r="M1313" s="876"/>
      <c r="N1313" s="876"/>
      <c r="O1313" s="876"/>
      <c r="P1313" s="876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3"/>
      <c r="E1314" s="677"/>
      <c r="F1314" s="677"/>
      <c r="G1314" s="677"/>
      <c r="H1314" s="874"/>
      <c r="I1314" s="875"/>
      <c r="J1314" s="875"/>
      <c r="K1314" s="876"/>
      <c r="L1314" s="876"/>
      <c r="M1314" s="876"/>
      <c r="N1314" s="876"/>
      <c r="O1314" s="876"/>
      <c r="P1314" s="876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3"/>
      <c r="E1315" s="677"/>
      <c r="F1315" s="677"/>
      <c r="G1315" s="677"/>
      <c r="H1315" s="874"/>
      <c r="I1315" s="875"/>
      <c r="J1315" s="875"/>
      <c r="K1315" s="876"/>
      <c r="L1315" s="876"/>
      <c r="M1315" s="876"/>
      <c r="N1315" s="876"/>
      <c r="O1315" s="876"/>
      <c r="P1315" s="876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3"/>
      <c r="E1316" s="677"/>
      <c r="F1316" s="677"/>
      <c r="G1316" s="677"/>
      <c r="H1316" s="874"/>
      <c r="I1316" s="875"/>
      <c r="J1316" s="875"/>
      <c r="K1316" s="876"/>
      <c r="L1316" s="876"/>
      <c r="M1316" s="876"/>
      <c r="N1316" s="876"/>
      <c r="O1316" s="876"/>
      <c r="P1316" s="876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3"/>
      <c r="E1317" s="677"/>
      <c r="F1317" s="677"/>
      <c r="G1317" s="677"/>
      <c r="H1317" s="874"/>
      <c r="I1317" s="875"/>
      <c r="J1317" s="875"/>
      <c r="K1317" s="876"/>
      <c r="L1317" s="876"/>
      <c r="M1317" s="876"/>
      <c r="N1317" s="876"/>
      <c r="O1317" s="876"/>
      <c r="P1317" s="876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3"/>
      <c r="E1318" s="677"/>
      <c r="F1318" s="677"/>
      <c r="G1318" s="677"/>
      <c r="H1318" s="874"/>
      <c r="I1318" s="875"/>
      <c r="J1318" s="875"/>
      <c r="K1318" s="876"/>
      <c r="L1318" s="876"/>
      <c r="M1318" s="876"/>
      <c r="N1318" s="876"/>
      <c r="O1318" s="876"/>
      <c r="P1318" s="876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3"/>
      <c r="E1319" s="677"/>
      <c r="F1319" s="677"/>
      <c r="G1319" s="677"/>
      <c r="H1319" s="874"/>
      <c r="I1319" s="875"/>
      <c r="J1319" s="875"/>
      <c r="K1319" s="876"/>
      <c r="L1319" s="876"/>
      <c r="M1319" s="876"/>
      <c r="N1319" s="876"/>
      <c r="O1319" s="876"/>
      <c r="P1319" s="876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3"/>
      <c r="E1320" s="677"/>
      <c r="F1320" s="677"/>
      <c r="G1320" s="677"/>
      <c r="H1320" s="874"/>
      <c r="I1320" s="875"/>
      <c r="J1320" s="875"/>
      <c r="K1320" s="876"/>
      <c r="L1320" s="876"/>
      <c r="M1320" s="876"/>
      <c r="N1320" s="876"/>
      <c r="O1320" s="876"/>
      <c r="P1320" s="876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3"/>
      <c r="E1321" s="677"/>
      <c r="F1321" s="677"/>
      <c r="G1321" s="677"/>
      <c r="H1321" s="874"/>
      <c r="I1321" s="875"/>
      <c r="J1321" s="875"/>
      <c r="K1321" s="876"/>
      <c r="L1321" s="876"/>
      <c r="M1321" s="876"/>
      <c r="N1321" s="876"/>
      <c r="O1321" s="876"/>
      <c r="P1321" s="876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3"/>
      <c r="E1322" s="677"/>
      <c r="F1322" s="677"/>
      <c r="G1322" s="677"/>
      <c r="H1322" s="874"/>
      <c r="I1322" s="875"/>
      <c r="J1322" s="875"/>
      <c r="K1322" s="876"/>
      <c r="L1322" s="876"/>
      <c r="M1322" s="876"/>
      <c r="N1322" s="876"/>
      <c r="O1322" s="876"/>
      <c r="P1322" s="876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3"/>
      <c r="E1323" s="677"/>
      <c r="F1323" s="677"/>
      <c r="G1323" s="677"/>
      <c r="H1323" s="874"/>
      <c r="I1323" s="875"/>
      <c r="J1323" s="875"/>
      <c r="K1323" s="876"/>
      <c r="L1323" s="876"/>
      <c r="M1323" s="876"/>
      <c r="N1323" s="876"/>
      <c r="O1323" s="876"/>
      <c r="P1323" s="876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3"/>
      <c r="E1324" s="677"/>
      <c r="F1324" s="677"/>
      <c r="G1324" s="677"/>
      <c r="H1324" s="874"/>
      <c r="I1324" s="875"/>
      <c r="J1324" s="875"/>
      <c r="K1324" s="876"/>
      <c r="L1324" s="876"/>
      <c r="M1324" s="876"/>
      <c r="N1324" s="876"/>
      <c r="O1324" s="876"/>
      <c r="P1324" s="876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3"/>
      <c r="E1325" s="677"/>
      <c r="F1325" s="677"/>
      <c r="G1325" s="677"/>
      <c r="H1325" s="874"/>
      <c r="I1325" s="875"/>
      <c r="J1325" s="875"/>
      <c r="K1325" s="876"/>
      <c r="L1325" s="876"/>
      <c r="M1325" s="876"/>
      <c r="N1325" s="876"/>
      <c r="O1325" s="876"/>
      <c r="P1325" s="876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3"/>
      <c r="E1326" s="677"/>
      <c r="F1326" s="677"/>
      <c r="G1326" s="677"/>
      <c r="H1326" s="874"/>
      <c r="I1326" s="875"/>
      <c r="J1326" s="875"/>
      <c r="K1326" s="876"/>
      <c r="L1326" s="876"/>
      <c r="M1326" s="876"/>
      <c r="N1326" s="876"/>
      <c r="O1326" s="876"/>
      <c r="P1326" s="876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3"/>
      <c r="E1327" s="677"/>
      <c r="F1327" s="677"/>
      <c r="G1327" s="677"/>
      <c r="H1327" s="874"/>
      <c r="I1327" s="875"/>
      <c r="J1327" s="875"/>
      <c r="K1327" s="876"/>
      <c r="L1327" s="876"/>
      <c r="M1327" s="876"/>
      <c r="N1327" s="876"/>
      <c r="O1327" s="876"/>
      <c r="P1327" s="876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3"/>
      <c r="E1328" s="677"/>
      <c r="F1328" s="677"/>
      <c r="G1328" s="677"/>
      <c r="H1328" s="874"/>
      <c r="I1328" s="875"/>
      <c r="J1328" s="875"/>
      <c r="K1328" s="876"/>
      <c r="L1328" s="876"/>
      <c r="M1328" s="876"/>
      <c r="N1328" s="876"/>
      <c r="O1328" s="876"/>
      <c r="P1328" s="876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3"/>
      <c r="E1329" s="677"/>
      <c r="F1329" s="677"/>
      <c r="G1329" s="677"/>
      <c r="H1329" s="874"/>
      <c r="I1329" s="875"/>
      <c r="J1329" s="875"/>
      <c r="K1329" s="876"/>
      <c r="L1329" s="876"/>
      <c r="M1329" s="876"/>
      <c r="N1329" s="876"/>
      <c r="O1329" s="876"/>
      <c r="P1329" s="876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3"/>
      <c r="E1330" s="677"/>
      <c r="F1330" s="677"/>
      <c r="G1330" s="677"/>
      <c r="H1330" s="874"/>
      <c r="I1330" s="875"/>
      <c r="J1330" s="875"/>
      <c r="K1330" s="876"/>
      <c r="L1330" s="876"/>
      <c r="M1330" s="876"/>
      <c r="N1330" s="876"/>
      <c r="O1330" s="876"/>
      <c r="P1330" s="876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3"/>
      <c r="E1331" s="677"/>
      <c r="F1331" s="677"/>
      <c r="G1331" s="677"/>
      <c r="H1331" s="874"/>
      <c r="I1331" s="875"/>
      <c r="J1331" s="875"/>
      <c r="K1331" s="876"/>
      <c r="L1331" s="876"/>
      <c r="M1331" s="876"/>
      <c r="N1331" s="876"/>
      <c r="O1331" s="876"/>
      <c r="P1331" s="876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3"/>
      <c r="E1332" s="677"/>
      <c r="F1332" s="677"/>
      <c r="G1332" s="677"/>
      <c r="H1332" s="874"/>
      <c r="I1332" s="875"/>
      <c r="J1332" s="875"/>
      <c r="K1332" s="876"/>
      <c r="L1332" s="876"/>
      <c r="M1332" s="876"/>
      <c r="N1332" s="876"/>
      <c r="O1332" s="876"/>
      <c r="P1332" s="876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3"/>
      <c r="E1333" s="677"/>
      <c r="F1333" s="677"/>
      <c r="G1333" s="677"/>
      <c r="H1333" s="874"/>
      <c r="I1333" s="875"/>
      <c r="J1333" s="875"/>
      <c r="K1333" s="876"/>
      <c r="L1333" s="876"/>
      <c r="M1333" s="876"/>
      <c r="N1333" s="876"/>
      <c r="O1333" s="876"/>
      <c r="P1333" s="876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3"/>
      <c r="E1334" s="677"/>
      <c r="F1334" s="677"/>
      <c r="G1334" s="677"/>
      <c r="H1334" s="874"/>
      <c r="I1334" s="875"/>
      <c r="J1334" s="875"/>
      <c r="K1334" s="876"/>
      <c r="L1334" s="876"/>
      <c r="M1334" s="876"/>
      <c r="N1334" s="876"/>
      <c r="O1334" s="876"/>
      <c r="P1334" s="876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3"/>
      <c r="E1335" s="677"/>
      <c r="F1335" s="677"/>
      <c r="G1335" s="677"/>
      <c r="H1335" s="874"/>
      <c r="I1335" s="875"/>
      <c r="J1335" s="875"/>
      <c r="K1335" s="876"/>
      <c r="L1335" s="876"/>
      <c r="M1335" s="876"/>
      <c r="N1335" s="876"/>
      <c r="O1335" s="876"/>
      <c r="P1335" s="876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3"/>
      <c r="E1336" s="677"/>
      <c r="F1336" s="677"/>
      <c r="G1336" s="677"/>
      <c r="H1336" s="874"/>
      <c r="I1336" s="875"/>
      <c r="J1336" s="875"/>
      <c r="K1336" s="876"/>
      <c r="L1336" s="876"/>
      <c r="M1336" s="876"/>
      <c r="N1336" s="876"/>
      <c r="O1336" s="876"/>
      <c r="P1336" s="876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3"/>
      <c r="E1337" s="677"/>
      <c r="F1337" s="677"/>
      <c r="G1337" s="677"/>
      <c r="H1337" s="874"/>
      <c r="I1337" s="875"/>
      <c r="J1337" s="875"/>
      <c r="K1337" s="876"/>
      <c r="L1337" s="876"/>
      <c r="M1337" s="876"/>
      <c r="N1337" s="876"/>
      <c r="O1337" s="876"/>
      <c r="P1337" s="876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3"/>
      <c r="E1338" s="677"/>
      <c r="F1338" s="677"/>
      <c r="G1338" s="677"/>
      <c r="H1338" s="874"/>
      <c r="I1338" s="875"/>
      <c r="J1338" s="875"/>
      <c r="K1338" s="876"/>
      <c r="L1338" s="876"/>
      <c r="M1338" s="876"/>
      <c r="N1338" s="876"/>
      <c r="O1338" s="876"/>
      <c r="P1338" s="876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3"/>
      <c r="E1339" s="677"/>
      <c r="F1339" s="677"/>
      <c r="G1339" s="677"/>
      <c r="H1339" s="874"/>
      <c r="I1339" s="875"/>
      <c r="J1339" s="875"/>
      <c r="K1339" s="876"/>
      <c r="L1339" s="876"/>
      <c r="M1339" s="876"/>
      <c r="N1339" s="876"/>
      <c r="O1339" s="876"/>
      <c r="P1339" s="876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3"/>
      <c r="E1340" s="677"/>
      <c r="F1340" s="677"/>
      <c r="G1340" s="677"/>
      <c r="H1340" s="874"/>
      <c r="I1340" s="875"/>
      <c r="J1340" s="875"/>
      <c r="K1340" s="876"/>
      <c r="L1340" s="876"/>
      <c r="M1340" s="876"/>
      <c r="N1340" s="876"/>
      <c r="O1340" s="876"/>
      <c r="P1340" s="876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3"/>
      <c r="E1341" s="677"/>
      <c r="F1341" s="677"/>
      <c r="G1341" s="677"/>
      <c r="H1341" s="874"/>
      <c r="I1341" s="875"/>
      <c r="J1341" s="875"/>
      <c r="K1341" s="876"/>
      <c r="L1341" s="876"/>
      <c r="M1341" s="876"/>
      <c r="N1341" s="876"/>
      <c r="O1341" s="876"/>
      <c r="P1341" s="876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3"/>
      <c r="E1342" s="677"/>
      <c r="F1342" s="677"/>
      <c r="G1342" s="677"/>
      <c r="H1342" s="874"/>
      <c r="I1342" s="875"/>
      <c r="J1342" s="875"/>
      <c r="K1342" s="876"/>
      <c r="L1342" s="876"/>
      <c r="M1342" s="876"/>
      <c r="N1342" s="876"/>
      <c r="O1342" s="876"/>
      <c r="P1342" s="876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3"/>
      <c r="E1343" s="677"/>
      <c r="F1343" s="677"/>
      <c r="G1343" s="677"/>
      <c r="H1343" s="874"/>
      <c r="I1343" s="875"/>
      <c r="J1343" s="875"/>
      <c r="K1343" s="876"/>
      <c r="L1343" s="876"/>
      <c r="M1343" s="876"/>
      <c r="N1343" s="876"/>
      <c r="O1343" s="876"/>
      <c r="P1343" s="876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3"/>
      <c r="E1344" s="677"/>
      <c r="F1344" s="677"/>
      <c r="G1344" s="677"/>
      <c r="H1344" s="874"/>
      <c r="I1344" s="875"/>
      <c r="J1344" s="875"/>
      <c r="K1344" s="876"/>
      <c r="L1344" s="876"/>
      <c r="M1344" s="876"/>
      <c r="N1344" s="876"/>
      <c r="O1344" s="876"/>
      <c r="P1344" s="876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3"/>
      <c r="E1345" s="677"/>
      <c r="F1345" s="677"/>
      <c r="G1345" s="677"/>
      <c r="H1345" s="874"/>
      <c r="I1345" s="875"/>
      <c r="J1345" s="875"/>
      <c r="K1345" s="876"/>
      <c r="L1345" s="876"/>
      <c r="M1345" s="876"/>
      <c r="N1345" s="876"/>
      <c r="O1345" s="876"/>
      <c r="P1345" s="876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3"/>
      <c r="E1346" s="677"/>
      <c r="F1346" s="677"/>
      <c r="G1346" s="677"/>
      <c r="H1346" s="874"/>
      <c r="I1346" s="875"/>
      <c r="J1346" s="875"/>
      <c r="K1346" s="876"/>
      <c r="L1346" s="876"/>
      <c r="M1346" s="876"/>
      <c r="N1346" s="876"/>
      <c r="O1346" s="876"/>
      <c r="P1346" s="876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3"/>
      <c r="E1347" s="677"/>
      <c r="F1347" s="677"/>
      <c r="G1347" s="677"/>
      <c r="H1347" s="874"/>
      <c r="I1347" s="875"/>
      <c r="J1347" s="875"/>
      <c r="K1347" s="876"/>
      <c r="L1347" s="876"/>
      <c r="M1347" s="876"/>
      <c r="N1347" s="876"/>
      <c r="O1347" s="876"/>
      <c r="P1347" s="876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3"/>
      <c r="E1348" s="677"/>
      <c r="F1348" s="677"/>
      <c r="G1348" s="677"/>
      <c r="H1348" s="874"/>
      <c r="I1348" s="875"/>
      <c r="J1348" s="875"/>
      <c r="K1348" s="876"/>
      <c r="L1348" s="876"/>
      <c r="M1348" s="876"/>
      <c r="N1348" s="876"/>
      <c r="O1348" s="876"/>
      <c r="P1348" s="876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3"/>
      <c r="E1349" s="677"/>
      <c r="F1349" s="677"/>
      <c r="G1349" s="677"/>
      <c r="H1349" s="874"/>
      <c r="I1349" s="875"/>
      <c r="J1349" s="875"/>
      <c r="K1349" s="876"/>
      <c r="L1349" s="876"/>
      <c r="M1349" s="876"/>
      <c r="N1349" s="876"/>
      <c r="O1349" s="876"/>
      <c r="P1349" s="876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3"/>
      <c r="E1350" s="677"/>
      <c r="F1350" s="677"/>
      <c r="G1350" s="677"/>
      <c r="H1350" s="874"/>
      <c r="I1350" s="875"/>
      <c r="J1350" s="875"/>
      <c r="K1350" s="876"/>
      <c r="L1350" s="876"/>
      <c r="M1350" s="876"/>
      <c r="N1350" s="876"/>
      <c r="O1350" s="876"/>
      <c r="P1350" s="876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3"/>
      <c r="E1351" s="677"/>
      <c r="F1351" s="677"/>
      <c r="G1351" s="677"/>
      <c r="H1351" s="874"/>
      <c r="I1351" s="875"/>
      <c r="J1351" s="875"/>
      <c r="K1351" s="876"/>
      <c r="L1351" s="876"/>
      <c r="M1351" s="876"/>
      <c r="N1351" s="876"/>
      <c r="O1351" s="876"/>
      <c r="P1351" s="876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3"/>
      <c r="E1352" s="677"/>
      <c r="F1352" s="677"/>
      <c r="G1352" s="677"/>
      <c r="H1352" s="874"/>
      <c r="I1352" s="875"/>
      <c r="J1352" s="875"/>
      <c r="K1352" s="876"/>
      <c r="L1352" s="876"/>
      <c r="M1352" s="876"/>
      <c r="N1352" s="876"/>
      <c r="O1352" s="876"/>
      <c r="P1352" s="876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3"/>
      <c r="E1353" s="677"/>
      <c r="F1353" s="677"/>
      <c r="G1353" s="677"/>
      <c r="H1353" s="874"/>
      <c r="I1353" s="875"/>
      <c r="J1353" s="875"/>
      <c r="K1353" s="876"/>
      <c r="L1353" s="876"/>
      <c r="M1353" s="876"/>
      <c r="N1353" s="876"/>
      <c r="O1353" s="876"/>
      <c r="P1353" s="876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3"/>
      <c r="E1354" s="677"/>
      <c r="F1354" s="677"/>
      <c r="G1354" s="677"/>
      <c r="H1354" s="874"/>
      <c r="I1354" s="875"/>
      <c r="J1354" s="875"/>
      <c r="K1354" s="876"/>
      <c r="L1354" s="876"/>
      <c r="M1354" s="876"/>
      <c r="N1354" s="876"/>
      <c r="O1354" s="876"/>
      <c r="P1354" s="876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3"/>
      <c r="E1355" s="677"/>
      <c r="F1355" s="677"/>
      <c r="G1355" s="677"/>
      <c r="H1355" s="874"/>
      <c r="I1355" s="875"/>
      <c r="J1355" s="875"/>
      <c r="K1355" s="876"/>
      <c r="L1355" s="876"/>
      <c r="M1355" s="876"/>
      <c r="N1355" s="876"/>
      <c r="O1355" s="876"/>
      <c r="P1355" s="876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3"/>
      <c r="E1356" s="677"/>
      <c r="F1356" s="677"/>
      <c r="G1356" s="677"/>
      <c r="H1356" s="874"/>
      <c r="I1356" s="875"/>
      <c r="J1356" s="875"/>
      <c r="K1356" s="876"/>
      <c r="L1356" s="876"/>
      <c r="M1356" s="876"/>
      <c r="N1356" s="876"/>
      <c r="O1356" s="876"/>
      <c r="P1356" s="876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3"/>
      <c r="E1357" s="677"/>
      <c r="F1357" s="677"/>
      <c r="G1357" s="677"/>
      <c r="H1357" s="874"/>
      <c r="I1357" s="875"/>
      <c r="J1357" s="875"/>
      <c r="K1357" s="876"/>
      <c r="L1357" s="876"/>
      <c r="M1357" s="876"/>
      <c r="N1357" s="876"/>
      <c r="O1357" s="876"/>
      <c r="P1357" s="876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3"/>
      <c r="E1358" s="677"/>
      <c r="F1358" s="677"/>
      <c r="G1358" s="677"/>
      <c r="H1358" s="874"/>
      <c r="I1358" s="875"/>
      <c r="J1358" s="875"/>
      <c r="K1358" s="876"/>
      <c r="L1358" s="876"/>
      <c r="M1358" s="876"/>
      <c r="N1358" s="876"/>
      <c r="O1358" s="876"/>
      <c r="P1358" s="876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3"/>
      <c r="E1359" s="677"/>
      <c r="F1359" s="677"/>
      <c r="G1359" s="677"/>
      <c r="H1359" s="874"/>
      <c r="I1359" s="875"/>
      <c r="J1359" s="875"/>
      <c r="K1359" s="876"/>
      <c r="L1359" s="876"/>
      <c r="M1359" s="876"/>
      <c r="N1359" s="876"/>
      <c r="O1359" s="876"/>
      <c r="P1359" s="876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3"/>
      <c r="E1360" s="677"/>
      <c r="F1360" s="677"/>
      <c r="G1360" s="677"/>
      <c r="H1360" s="874"/>
      <c r="I1360" s="875"/>
      <c r="J1360" s="875"/>
      <c r="K1360" s="876"/>
      <c r="L1360" s="876"/>
      <c r="M1360" s="876"/>
      <c r="N1360" s="876"/>
      <c r="O1360" s="876"/>
      <c r="P1360" s="876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3"/>
      <c r="E1361" s="677"/>
      <c r="F1361" s="677"/>
      <c r="G1361" s="677"/>
      <c r="H1361" s="874"/>
      <c r="I1361" s="875"/>
      <c r="J1361" s="875"/>
      <c r="K1361" s="876"/>
      <c r="L1361" s="876"/>
      <c r="M1361" s="876"/>
      <c r="N1361" s="876"/>
      <c r="O1361" s="876"/>
      <c r="P1361" s="876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3"/>
      <c r="E1362" s="677"/>
      <c r="F1362" s="677"/>
      <c r="G1362" s="677"/>
      <c r="H1362" s="874"/>
      <c r="I1362" s="875"/>
      <c r="J1362" s="875"/>
      <c r="K1362" s="876"/>
      <c r="L1362" s="876"/>
      <c r="M1362" s="876"/>
      <c r="N1362" s="876"/>
      <c r="O1362" s="876"/>
      <c r="P1362" s="876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3"/>
      <c r="E1363" s="677"/>
      <c r="F1363" s="677"/>
      <c r="G1363" s="677"/>
      <c r="H1363" s="874"/>
      <c r="I1363" s="875"/>
      <c r="J1363" s="875"/>
      <c r="K1363" s="876"/>
      <c r="L1363" s="876"/>
      <c r="M1363" s="876"/>
      <c r="N1363" s="876"/>
      <c r="O1363" s="876"/>
      <c r="P1363" s="876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3"/>
      <c r="E1364" s="677"/>
      <c r="F1364" s="677"/>
      <c r="G1364" s="677"/>
      <c r="H1364" s="874"/>
      <c r="I1364" s="875"/>
      <c r="J1364" s="875"/>
      <c r="K1364" s="876"/>
      <c r="L1364" s="876"/>
      <c r="M1364" s="876"/>
      <c r="N1364" s="876"/>
      <c r="O1364" s="876"/>
      <c r="P1364" s="876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3"/>
      <c r="E1365" s="677"/>
      <c r="F1365" s="677"/>
      <c r="G1365" s="677"/>
      <c r="H1365" s="874"/>
      <c r="I1365" s="875"/>
      <c r="J1365" s="875"/>
      <c r="K1365" s="876"/>
      <c r="L1365" s="876"/>
      <c r="M1365" s="876"/>
      <c r="N1365" s="876"/>
      <c r="O1365" s="876"/>
      <c r="P1365" s="876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3"/>
      <c r="E1366" s="677"/>
      <c r="F1366" s="677"/>
      <c r="G1366" s="677"/>
      <c r="H1366" s="874"/>
      <c r="I1366" s="875"/>
      <c r="J1366" s="875"/>
      <c r="K1366" s="876"/>
      <c r="L1366" s="876"/>
      <c r="M1366" s="876"/>
      <c r="N1366" s="876"/>
      <c r="O1366" s="876"/>
      <c r="P1366" s="876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3"/>
      <c r="E1367" s="677"/>
      <c r="F1367" s="677"/>
      <c r="G1367" s="677"/>
      <c r="H1367" s="874"/>
      <c r="I1367" s="875"/>
      <c r="J1367" s="875"/>
      <c r="K1367" s="876"/>
      <c r="L1367" s="876"/>
      <c r="M1367" s="876"/>
      <c r="N1367" s="876"/>
      <c r="O1367" s="876"/>
      <c r="P1367" s="876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3"/>
      <c r="E1368" s="677"/>
      <c r="F1368" s="677"/>
      <c r="G1368" s="677"/>
      <c r="H1368" s="874"/>
      <c r="I1368" s="875"/>
      <c r="J1368" s="875"/>
      <c r="K1368" s="876"/>
      <c r="L1368" s="876"/>
      <c r="M1368" s="876"/>
      <c r="N1368" s="876"/>
      <c r="O1368" s="876"/>
      <c r="P1368" s="876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3"/>
      <c r="E1369" s="677"/>
      <c r="F1369" s="677"/>
      <c r="G1369" s="677"/>
      <c r="H1369" s="874"/>
      <c r="I1369" s="875"/>
      <c r="J1369" s="875"/>
      <c r="K1369" s="876"/>
      <c r="L1369" s="876"/>
      <c r="M1369" s="876"/>
      <c r="N1369" s="876"/>
      <c r="O1369" s="876"/>
      <c r="P1369" s="876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3"/>
      <c r="E1370" s="677"/>
      <c r="F1370" s="677"/>
      <c r="G1370" s="677"/>
      <c r="H1370" s="874"/>
      <c r="I1370" s="875"/>
      <c r="J1370" s="875"/>
      <c r="K1370" s="876"/>
      <c r="L1370" s="876"/>
      <c r="M1370" s="876"/>
      <c r="N1370" s="876"/>
      <c r="O1370" s="876"/>
      <c r="P1370" s="876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3"/>
      <c r="E1371" s="677"/>
      <c r="F1371" s="677"/>
      <c r="G1371" s="677"/>
      <c r="H1371" s="874"/>
      <c r="I1371" s="875"/>
      <c r="J1371" s="875"/>
      <c r="K1371" s="876"/>
      <c r="L1371" s="876"/>
      <c r="M1371" s="876"/>
      <c r="N1371" s="876"/>
      <c r="O1371" s="876"/>
      <c r="P1371" s="876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3"/>
      <c r="E1372" s="677"/>
      <c r="F1372" s="677"/>
      <c r="G1372" s="677"/>
      <c r="H1372" s="874"/>
      <c r="I1372" s="875"/>
      <c r="J1372" s="875"/>
      <c r="K1372" s="876"/>
      <c r="L1372" s="876"/>
      <c r="M1372" s="876"/>
      <c r="N1372" s="876"/>
      <c r="O1372" s="876"/>
      <c r="P1372" s="876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3"/>
      <c r="E1373" s="677"/>
      <c r="F1373" s="677"/>
      <c r="G1373" s="677"/>
      <c r="H1373" s="874"/>
      <c r="I1373" s="875"/>
      <c r="J1373" s="875"/>
      <c r="K1373" s="876"/>
      <c r="L1373" s="876"/>
      <c r="M1373" s="876"/>
      <c r="N1373" s="876"/>
      <c r="O1373" s="876"/>
      <c r="P1373" s="876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3"/>
      <c r="E1374" s="677"/>
      <c r="F1374" s="677"/>
      <c r="G1374" s="677"/>
      <c r="H1374" s="874"/>
      <c r="I1374" s="875"/>
      <c r="J1374" s="875"/>
      <c r="K1374" s="876"/>
      <c r="L1374" s="876"/>
      <c r="M1374" s="876"/>
      <c r="N1374" s="876"/>
      <c r="O1374" s="876"/>
      <c r="P1374" s="876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3"/>
      <c r="E1375" s="677"/>
      <c r="F1375" s="677"/>
      <c r="G1375" s="677"/>
      <c r="H1375" s="874"/>
      <c r="I1375" s="875"/>
      <c r="J1375" s="875"/>
      <c r="K1375" s="876"/>
      <c r="L1375" s="876"/>
      <c r="M1375" s="876"/>
      <c r="N1375" s="876"/>
      <c r="O1375" s="876"/>
      <c r="P1375" s="876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3"/>
      <c r="E1376" s="677"/>
      <c r="F1376" s="677"/>
      <c r="G1376" s="677"/>
      <c r="H1376" s="874"/>
      <c r="I1376" s="875"/>
      <c r="J1376" s="875"/>
      <c r="K1376" s="876"/>
      <c r="L1376" s="876"/>
      <c r="M1376" s="876"/>
      <c r="N1376" s="876"/>
      <c r="O1376" s="876"/>
      <c r="P1376" s="876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3"/>
      <c r="E1377" s="677"/>
      <c r="F1377" s="677"/>
      <c r="G1377" s="677"/>
      <c r="H1377" s="874"/>
      <c r="I1377" s="875"/>
      <c r="J1377" s="875"/>
      <c r="K1377" s="876"/>
      <c r="L1377" s="876"/>
      <c r="M1377" s="876"/>
      <c r="N1377" s="876"/>
      <c r="O1377" s="876"/>
      <c r="P1377" s="876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3"/>
      <c r="E1378" s="677"/>
      <c r="F1378" s="677"/>
      <c r="G1378" s="677"/>
      <c r="H1378" s="874"/>
      <c r="I1378" s="875"/>
      <c r="J1378" s="875"/>
      <c r="K1378" s="876"/>
      <c r="L1378" s="876"/>
      <c r="M1378" s="876"/>
      <c r="N1378" s="876"/>
      <c r="O1378" s="876"/>
      <c r="P1378" s="876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3"/>
      <c r="E1379" s="677"/>
      <c r="F1379" s="677"/>
      <c r="G1379" s="677"/>
      <c r="H1379" s="874"/>
      <c r="I1379" s="875"/>
      <c r="J1379" s="875"/>
      <c r="K1379" s="876"/>
      <c r="L1379" s="876"/>
      <c r="M1379" s="876"/>
      <c r="N1379" s="876"/>
      <c r="O1379" s="876"/>
      <c r="P1379" s="876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3"/>
      <c r="E1380" s="677"/>
      <c r="F1380" s="677"/>
      <c r="G1380" s="677"/>
      <c r="H1380" s="874"/>
      <c r="I1380" s="875"/>
      <c r="J1380" s="875"/>
      <c r="K1380" s="876"/>
      <c r="L1380" s="876"/>
      <c r="M1380" s="876"/>
      <c r="N1380" s="876"/>
      <c r="O1380" s="876"/>
      <c r="P1380" s="876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3"/>
      <c r="E1381" s="677"/>
      <c r="F1381" s="677"/>
      <c r="G1381" s="677"/>
      <c r="H1381" s="874"/>
      <c r="I1381" s="875"/>
      <c r="J1381" s="875"/>
      <c r="K1381" s="876"/>
      <c r="L1381" s="876"/>
      <c r="M1381" s="876"/>
      <c r="N1381" s="876"/>
      <c r="O1381" s="876"/>
      <c r="P1381" s="876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3"/>
      <c r="E1382" s="677"/>
      <c r="F1382" s="677"/>
      <c r="G1382" s="677"/>
      <c r="H1382" s="874"/>
      <c r="I1382" s="875"/>
      <c r="J1382" s="875"/>
      <c r="K1382" s="876"/>
      <c r="L1382" s="876"/>
      <c r="M1382" s="876"/>
      <c r="N1382" s="876"/>
      <c r="O1382" s="876"/>
      <c r="P1382" s="876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3"/>
      <c r="E1383" s="677"/>
      <c r="F1383" s="677"/>
      <c r="G1383" s="677"/>
      <c r="H1383" s="874"/>
      <c r="I1383" s="875"/>
      <c r="J1383" s="875"/>
      <c r="K1383" s="876"/>
      <c r="L1383" s="876"/>
      <c r="M1383" s="876"/>
      <c r="N1383" s="876"/>
      <c r="O1383" s="876"/>
      <c r="P1383" s="876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3"/>
      <c r="E1384" s="677"/>
      <c r="F1384" s="677"/>
      <c r="G1384" s="677"/>
      <c r="H1384" s="874"/>
      <c r="I1384" s="875"/>
      <c r="J1384" s="875"/>
      <c r="K1384" s="876"/>
      <c r="L1384" s="876"/>
      <c r="M1384" s="876"/>
      <c r="N1384" s="876"/>
      <c r="O1384" s="876"/>
      <c r="P1384" s="876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3"/>
      <c r="E1385" s="677"/>
      <c r="F1385" s="677"/>
      <c r="G1385" s="677"/>
      <c r="H1385" s="874"/>
      <c r="I1385" s="875"/>
      <c r="J1385" s="875"/>
      <c r="K1385" s="876"/>
      <c r="L1385" s="876"/>
      <c r="M1385" s="876"/>
      <c r="N1385" s="876"/>
      <c r="O1385" s="876"/>
      <c r="P1385" s="876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3"/>
      <c r="E1386" s="677"/>
      <c r="F1386" s="677"/>
      <c r="G1386" s="677"/>
      <c r="H1386" s="874"/>
      <c r="I1386" s="875"/>
      <c r="J1386" s="875"/>
      <c r="K1386" s="876"/>
      <c r="L1386" s="876"/>
      <c r="M1386" s="876"/>
      <c r="N1386" s="876"/>
      <c r="O1386" s="876"/>
      <c r="P1386" s="876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3"/>
      <c r="E1387" s="677"/>
      <c r="F1387" s="677"/>
      <c r="G1387" s="677"/>
      <c r="H1387" s="874"/>
      <c r="I1387" s="875"/>
      <c r="J1387" s="875"/>
      <c r="K1387" s="876"/>
      <c r="L1387" s="876"/>
      <c r="M1387" s="876"/>
      <c r="N1387" s="876"/>
      <c r="O1387" s="876"/>
      <c r="P1387" s="876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3"/>
      <c r="E1388" s="677"/>
      <c r="F1388" s="677"/>
      <c r="G1388" s="677"/>
      <c r="H1388" s="874"/>
      <c r="I1388" s="875"/>
      <c r="J1388" s="875"/>
      <c r="K1388" s="876"/>
      <c r="L1388" s="876"/>
      <c r="M1388" s="876"/>
      <c r="N1388" s="876"/>
      <c r="O1388" s="876"/>
      <c r="P1388" s="876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3"/>
      <c r="E1389" s="677"/>
      <c r="F1389" s="677"/>
      <c r="G1389" s="677"/>
      <c r="H1389" s="874"/>
      <c r="I1389" s="875"/>
      <c r="J1389" s="875"/>
      <c r="K1389" s="876"/>
      <c r="L1389" s="876"/>
      <c r="M1389" s="876"/>
      <c r="N1389" s="876"/>
      <c r="O1389" s="876"/>
      <c r="P1389" s="876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3"/>
      <c r="E1390" s="677"/>
      <c r="F1390" s="677"/>
      <c r="G1390" s="677"/>
      <c r="H1390" s="874"/>
      <c r="I1390" s="875"/>
      <c r="J1390" s="875"/>
      <c r="K1390" s="876"/>
      <c r="L1390" s="876"/>
      <c r="M1390" s="876"/>
      <c r="N1390" s="876"/>
      <c r="O1390" s="876"/>
      <c r="P1390" s="876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3"/>
      <c r="E1391" s="677"/>
      <c r="F1391" s="677"/>
      <c r="G1391" s="677"/>
      <c r="H1391" s="874"/>
      <c r="I1391" s="875"/>
      <c r="J1391" s="875"/>
      <c r="K1391" s="876"/>
      <c r="L1391" s="876"/>
      <c r="M1391" s="876"/>
      <c r="N1391" s="876"/>
      <c r="O1391" s="876"/>
      <c r="P1391" s="876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3"/>
      <c r="E1392" s="677"/>
      <c r="F1392" s="677"/>
      <c r="G1392" s="677"/>
      <c r="H1392" s="874"/>
      <c r="I1392" s="875"/>
      <c r="J1392" s="875"/>
      <c r="K1392" s="876"/>
      <c r="L1392" s="876"/>
      <c r="M1392" s="876"/>
      <c r="N1392" s="876"/>
      <c r="O1392" s="876"/>
      <c r="P1392" s="876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3"/>
      <c r="E1393" s="677"/>
      <c r="F1393" s="677"/>
      <c r="G1393" s="677"/>
      <c r="H1393" s="874"/>
      <c r="I1393" s="875"/>
      <c r="J1393" s="875"/>
      <c r="K1393" s="876"/>
      <c r="L1393" s="876"/>
      <c r="M1393" s="876"/>
      <c r="N1393" s="876"/>
      <c r="O1393" s="876"/>
      <c r="P1393" s="876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3"/>
      <c r="E1394" s="677"/>
      <c r="F1394" s="677"/>
      <c r="G1394" s="677"/>
      <c r="H1394" s="874"/>
      <c r="I1394" s="875"/>
      <c r="J1394" s="875"/>
      <c r="K1394" s="876"/>
      <c r="L1394" s="876"/>
      <c r="M1394" s="876"/>
      <c r="N1394" s="876"/>
      <c r="O1394" s="876"/>
      <c r="P1394" s="876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3"/>
      <c r="E1395" s="677"/>
      <c r="F1395" s="677"/>
      <c r="G1395" s="677"/>
      <c r="H1395" s="874"/>
      <c r="I1395" s="875"/>
      <c r="J1395" s="875"/>
      <c r="K1395" s="876"/>
      <c r="L1395" s="876"/>
      <c r="M1395" s="876"/>
      <c r="N1395" s="876"/>
      <c r="O1395" s="876"/>
      <c r="P1395" s="876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3"/>
      <c r="E1396" s="677"/>
      <c r="F1396" s="677"/>
      <c r="G1396" s="677"/>
      <c r="H1396" s="874"/>
      <c r="I1396" s="875"/>
      <c r="J1396" s="875"/>
      <c r="K1396" s="876"/>
      <c r="L1396" s="876"/>
      <c r="M1396" s="876"/>
      <c r="N1396" s="876"/>
      <c r="O1396" s="876"/>
      <c r="P1396" s="876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3"/>
      <c r="E1397" s="677"/>
      <c r="F1397" s="677"/>
      <c r="G1397" s="677"/>
      <c r="H1397" s="874"/>
      <c r="I1397" s="875"/>
      <c r="J1397" s="875"/>
      <c r="K1397" s="876"/>
      <c r="L1397" s="876"/>
      <c r="M1397" s="876"/>
      <c r="N1397" s="876"/>
      <c r="O1397" s="876"/>
      <c r="P1397" s="876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3"/>
      <c r="E1398" s="677"/>
      <c r="F1398" s="677"/>
      <c r="G1398" s="677"/>
      <c r="H1398" s="874"/>
      <c r="I1398" s="875"/>
      <c r="J1398" s="875"/>
      <c r="K1398" s="876"/>
      <c r="L1398" s="876"/>
      <c r="M1398" s="876"/>
      <c r="N1398" s="876"/>
      <c r="O1398" s="876"/>
      <c r="P1398" s="876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3"/>
      <c r="E1399" s="677"/>
      <c r="F1399" s="677"/>
      <c r="G1399" s="677"/>
      <c r="H1399" s="874"/>
      <c r="I1399" s="875"/>
      <c r="J1399" s="875"/>
      <c r="K1399" s="876"/>
      <c r="L1399" s="876"/>
      <c r="M1399" s="876"/>
      <c r="N1399" s="876"/>
      <c r="O1399" s="876"/>
      <c r="P1399" s="876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3"/>
      <c r="E1400" s="677"/>
      <c r="F1400" s="677"/>
      <c r="G1400" s="677"/>
      <c r="H1400" s="874"/>
      <c r="I1400" s="875"/>
      <c r="J1400" s="875"/>
      <c r="K1400" s="876"/>
      <c r="L1400" s="876"/>
      <c r="M1400" s="876"/>
      <c r="N1400" s="876"/>
      <c r="O1400" s="876"/>
      <c r="P1400" s="876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3"/>
      <c r="E1401" s="677"/>
      <c r="F1401" s="677"/>
      <c r="G1401" s="677"/>
      <c r="H1401" s="874"/>
      <c r="I1401" s="875"/>
      <c r="J1401" s="875"/>
      <c r="K1401" s="876"/>
      <c r="L1401" s="876"/>
      <c r="M1401" s="876"/>
      <c r="N1401" s="876"/>
      <c r="O1401" s="876"/>
      <c r="P1401" s="876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3"/>
      <c r="E1402" s="677"/>
      <c r="F1402" s="677"/>
      <c r="G1402" s="677"/>
      <c r="H1402" s="874"/>
      <c r="I1402" s="875"/>
      <c r="J1402" s="875"/>
      <c r="K1402" s="876"/>
      <c r="L1402" s="876"/>
      <c r="M1402" s="876"/>
      <c r="N1402" s="876"/>
      <c r="O1402" s="876"/>
      <c r="P1402" s="876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3"/>
      <c r="E1403" s="677"/>
      <c r="F1403" s="677"/>
      <c r="G1403" s="677"/>
      <c r="H1403" s="874"/>
      <c r="I1403" s="875"/>
      <c r="J1403" s="875"/>
      <c r="K1403" s="876"/>
      <c r="L1403" s="876"/>
      <c r="M1403" s="876"/>
      <c r="N1403" s="876"/>
      <c r="O1403" s="876"/>
      <c r="P1403" s="876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3"/>
      <c r="E1404" s="677"/>
      <c r="F1404" s="677"/>
      <c r="G1404" s="677"/>
      <c r="H1404" s="874"/>
      <c r="I1404" s="875"/>
      <c r="J1404" s="875"/>
      <c r="K1404" s="876"/>
      <c r="L1404" s="876"/>
      <c r="M1404" s="876"/>
      <c r="N1404" s="876"/>
      <c r="O1404" s="876"/>
      <c r="P1404" s="876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3"/>
      <c r="E1405" s="677"/>
      <c r="F1405" s="677"/>
      <c r="G1405" s="677"/>
      <c r="H1405" s="874"/>
      <c r="I1405" s="875"/>
      <c r="J1405" s="875"/>
      <c r="K1405" s="876"/>
      <c r="L1405" s="876"/>
      <c r="M1405" s="876"/>
      <c r="N1405" s="876"/>
      <c r="O1405" s="876"/>
      <c r="P1405" s="876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3"/>
      <c r="E1406" s="677"/>
      <c r="F1406" s="677"/>
      <c r="G1406" s="677"/>
      <c r="H1406" s="874"/>
      <c r="I1406" s="875"/>
      <c r="J1406" s="875"/>
      <c r="K1406" s="876"/>
      <c r="L1406" s="876"/>
      <c r="M1406" s="876"/>
      <c r="N1406" s="876"/>
      <c r="O1406" s="876"/>
      <c r="P1406" s="876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3"/>
      <c r="E1407" s="677"/>
      <c r="F1407" s="677"/>
      <c r="G1407" s="677"/>
      <c r="H1407" s="874"/>
      <c r="I1407" s="875"/>
      <c r="J1407" s="875"/>
      <c r="K1407" s="876"/>
      <c r="L1407" s="876"/>
      <c r="M1407" s="876"/>
      <c r="N1407" s="876"/>
      <c r="O1407" s="876"/>
      <c r="P1407" s="876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3"/>
      <c r="E1408" s="677"/>
      <c r="F1408" s="677"/>
      <c r="G1408" s="677"/>
      <c r="H1408" s="874"/>
      <c r="I1408" s="875"/>
      <c r="J1408" s="875"/>
      <c r="K1408" s="876"/>
      <c r="L1408" s="876"/>
      <c r="M1408" s="876"/>
      <c r="N1408" s="876"/>
      <c r="O1408" s="876"/>
      <c r="P1408" s="876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3"/>
      <c r="E1409" s="677"/>
      <c r="F1409" s="677"/>
      <c r="G1409" s="677"/>
      <c r="H1409" s="874"/>
      <c r="I1409" s="875"/>
      <c r="J1409" s="875"/>
      <c r="K1409" s="876"/>
      <c r="L1409" s="876"/>
      <c r="M1409" s="876"/>
      <c r="N1409" s="876"/>
      <c r="O1409" s="876"/>
      <c r="P1409" s="876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3"/>
      <c r="E1410" s="677"/>
      <c r="F1410" s="677"/>
      <c r="G1410" s="677"/>
      <c r="H1410" s="874"/>
      <c r="I1410" s="875"/>
      <c r="J1410" s="875"/>
      <c r="K1410" s="876"/>
      <c r="L1410" s="876"/>
      <c r="M1410" s="876"/>
      <c r="N1410" s="876"/>
      <c r="O1410" s="876"/>
      <c r="P1410" s="876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3"/>
      <c r="E1411" s="677"/>
      <c r="F1411" s="677"/>
      <c r="G1411" s="677"/>
      <c r="H1411" s="874"/>
      <c r="I1411" s="875"/>
      <c r="J1411" s="875"/>
      <c r="K1411" s="876"/>
      <c r="L1411" s="876"/>
      <c r="M1411" s="876"/>
      <c r="N1411" s="876"/>
      <c r="O1411" s="876"/>
      <c r="P1411" s="876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3"/>
      <c r="E1412" s="677"/>
      <c r="F1412" s="677"/>
      <c r="G1412" s="677"/>
      <c r="H1412" s="874"/>
      <c r="I1412" s="875"/>
      <c r="J1412" s="875"/>
      <c r="K1412" s="876"/>
      <c r="L1412" s="876"/>
      <c r="M1412" s="876"/>
      <c r="N1412" s="876"/>
      <c r="O1412" s="876"/>
      <c r="P1412" s="876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3"/>
      <c r="E1413" s="677"/>
      <c r="F1413" s="677"/>
      <c r="G1413" s="677"/>
      <c r="H1413" s="874"/>
      <c r="I1413" s="875"/>
      <c r="J1413" s="875"/>
      <c r="K1413" s="876"/>
      <c r="L1413" s="876"/>
      <c r="M1413" s="876"/>
      <c r="N1413" s="876"/>
      <c r="O1413" s="876"/>
      <c r="P1413" s="876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3"/>
      <c r="E1414" s="677"/>
      <c r="F1414" s="677"/>
      <c r="G1414" s="677"/>
      <c r="H1414" s="874"/>
      <c r="I1414" s="875"/>
      <c r="J1414" s="875"/>
      <c r="K1414" s="876"/>
      <c r="L1414" s="876"/>
      <c r="M1414" s="876"/>
      <c r="N1414" s="876"/>
      <c r="O1414" s="876"/>
      <c r="P1414" s="876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3"/>
      <c r="E1415" s="677"/>
      <c r="F1415" s="677"/>
      <c r="G1415" s="677"/>
      <c r="H1415" s="874"/>
      <c r="I1415" s="875"/>
      <c r="J1415" s="875"/>
      <c r="K1415" s="876"/>
      <c r="L1415" s="876"/>
      <c r="M1415" s="876"/>
      <c r="N1415" s="876"/>
      <c r="O1415" s="876"/>
      <c r="P1415" s="876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3"/>
      <c r="E1416" s="677"/>
      <c r="F1416" s="677"/>
      <c r="G1416" s="677"/>
      <c r="H1416" s="874"/>
      <c r="I1416" s="875"/>
      <c r="J1416" s="875"/>
      <c r="K1416" s="876"/>
      <c r="L1416" s="876"/>
      <c r="M1416" s="876"/>
      <c r="N1416" s="876"/>
      <c r="O1416" s="876"/>
      <c r="P1416" s="876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3"/>
      <c r="E1417" s="677"/>
      <c r="F1417" s="677"/>
      <c r="G1417" s="677"/>
      <c r="H1417" s="874"/>
      <c r="I1417" s="875"/>
      <c r="J1417" s="875"/>
      <c r="K1417" s="876"/>
      <c r="L1417" s="876"/>
      <c r="M1417" s="876"/>
      <c r="N1417" s="876"/>
      <c r="O1417" s="876"/>
      <c r="P1417" s="876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3"/>
      <c r="E1418" s="677"/>
      <c r="F1418" s="677"/>
      <c r="G1418" s="677"/>
      <c r="H1418" s="874"/>
      <c r="I1418" s="875"/>
      <c r="J1418" s="875"/>
      <c r="K1418" s="876"/>
      <c r="L1418" s="876"/>
      <c r="M1418" s="876"/>
      <c r="N1418" s="876"/>
      <c r="O1418" s="876"/>
      <c r="P1418" s="876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3"/>
      <c r="E1419" s="677"/>
      <c r="F1419" s="677"/>
      <c r="G1419" s="677"/>
      <c r="H1419" s="874"/>
      <c r="I1419" s="875"/>
      <c r="J1419" s="875"/>
      <c r="K1419" s="876"/>
      <c r="L1419" s="876"/>
      <c r="M1419" s="876"/>
      <c r="N1419" s="876"/>
      <c r="O1419" s="876"/>
      <c r="P1419" s="876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3"/>
      <c r="E1420" s="677"/>
      <c r="F1420" s="677"/>
      <c r="G1420" s="677"/>
      <c r="H1420" s="874"/>
      <c r="I1420" s="875"/>
      <c r="J1420" s="875"/>
      <c r="K1420" s="876"/>
      <c r="L1420" s="876"/>
      <c r="M1420" s="876"/>
      <c r="N1420" s="876"/>
      <c r="O1420" s="876"/>
      <c r="P1420" s="876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3"/>
      <c r="E1421" s="677"/>
      <c r="F1421" s="677"/>
      <c r="G1421" s="677"/>
      <c r="H1421" s="874"/>
      <c r="I1421" s="875"/>
      <c r="J1421" s="875"/>
      <c r="K1421" s="876"/>
      <c r="L1421" s="876"/>
      <c r="M1421" s="876"/>
      <c r="N1421" s="876"/>
      <c r="O1421" s="876"/>
      <c r="P1421" s="876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3"/>
      <c r="E1422" s="677"/>
      <c r="F1422" s="677"/>
      <c r="G1422" s="677"/>
      <c r="H1422" s="874"/>
      <c r="I1422" s="875"/>
      <c r="J1422" s="875"/>
      <c r="K1422" s="876"/>
      <c r="L1422" s="876"/>
      <c r="M1422" s="876"/>
      <c r="N1422" s="876"/>
      <c r="O1422" s="876"/>
      <c r="P1422" s="876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3"/>
      <c r="E1423" s="677"/>
      <c r="F1423" s="677"/>
      <c r="G1423" s="677"/>
      <c r="H1423" s="874"/>
      <c r="I1423" s="875"/>
      <c r="J1423" s="875"/>
      <c r="K1423" s="876"/>
      <c r="L1423" s="876"/>
      <c r="M1423" s="876"/>
      <c r="N1423" s="876"/>
      <c r="O1423" s="876"/>
      <c r="P1423" s="876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3"/>
      <c r="E1424" s="677"/>
      <c r="F1424" s="677"/>
      <c r="G1424" s="677"/>
      <c r="H1424" s="874"/>
      <c r="I1424" s="875"/>
      <c r="J1424" s="875"/>
      <c r="K1424" s="876"/>
      <c r="L1424" s="876"/>
      <c r="M1424" s="876"/>
      <c r="N1424" s="876"/>
      <c r="O1424" s="876"/>
      <c r="P1424" s="876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3"/>
      <c r="E1425" s="677"/>
      <c r="F1425" s="677"/>
      <c r="G1425" s="677"/>
      <c r="H1425" s="874"/>
      <c r="I1425" s="875"/>
      <c r="J1425" s="875"/>
      <c r="K1425" s="876"/>
      <c r="L1425" s="876"/>
      <c r="M1425" s="876"/>
      <c r="N1425" s="876"/>
      <c r="O1425" s="876"/>
      <c r="P1425" s="876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3"/>
      <c r="E1426" s="677"/>
      <c r="F1426" s="677"/>
      <c r="G1426" s="677"/>
      <c r="H1426" s="874"/>
      <c r="I1426" s="875"/>
      <c r="J1426" s="875"/>
      <c r="K1426" s="876"/>
      <c r="L1426" s="876"/>
      <c r="M1426" s="876"/>
      <c r="N1426" s="876"/>
      <c r="O1426" s="876"/>
      <c r="P1426" s="876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3"/>
      <c r="E1427" s="677"/>
      <c r="F1427" s="677"/>
      <c r="G1427" s="677"/>
      <c r="H1427" s="874"/>
      <c r="I1427" s="875"/>
      <c r="J1427" s="875"/>
      <c r="K1427" s="876"/>
      <c r="L1427" s="876"/>
      <c r="M1427" s="876"/>
      <c r="N1427" s="876"/>
      <c r="O1427" s="876"/>
      <c r="P1427" s="876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3"/>
      <c r="E1428" s="677"/>
      <c r="F1428" s="677"/>
      <c r="G1428" s="677"/>
      <c r="H1428" s="874"/>
      <c r="I1428" s="875"/>
      <c r="J1428" s="875"/>
      <c r="K1428" s="876"/>
      <c r="L1428" s="876"/>
      <c r="M1428" s="876"/>
      <c r="N1428" s="876"/>
      <c r="O1428" s="876"/>
      <c r="P1428" s="876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3"/>
      <c r="E1429" s="677"/>
      <c r="F1429" s="677"/>
      <c r="G1429" s="677"/>
      <c r="H1429" s="874"/>
      <c r="I1429" s="875"/>
      <c r="J1429" s="875"/>
      <c r="K1429" s="876"/>
      <c r="L1429" s="876"/>
      <c r="M1429" s="876"/>
      <c r="N1429" s="876"/>
      <c r="O1429" s="876"/>
      <c r="P1429" s="876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3"/>
      <c r="E1430" s="677"/>
      <c r="F1430" s="677"/>
      <c r="G1430" s="677"/>
      <c r="H1430" s="874"/>
      <c r="I1430" s="875"/>
      <c r="J1430" s="875"/>
      <c r="K1430" s="876"/>
      <c r="L1430" s="876"/>
      <c r="M1430" s="876"/>
      <c r="N1430" s="876"/>
      <c r="O1430" s="876"/>
      <c r="P1430" s="876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3"/>
      <c r="E1431" s="677"/>
      <c r="F1431" s="677"/>
      <c r="G1431" s="677"/>
      <c r="H1431" s="874"/>
      <c r="I1431" s="875"/>
      <c r="J1431" s="875"/>
      <c r="K1431" s="876"/>
      <c r="L1431" s="876"/>
      <c r="M1431" s="876"/>
      <c r="N1431" s="876"/>
      <c r="O1431" s="876"/>
      <c r="P1431" s="876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3"/>
      <c r="E1432" s="677"/>
      <c r="F1432" s="677"/>
      <c r="G1432" s="677"/>
      <c r="H1432" s="874"/>
      <c r="I1432" s="875"/>
      <c r="J1432" s="875"/>
      <c r="K1432" s="876"/>
      <c r="L1432" s="876"/>
      <c r="M1432" s="876"/>
      <c r="N1432" s="876"/>
      <c r="O1432" s="876"/>
      <c r="P1432" s="876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3"/>
      <c r="E1433" s="677"/>
      <c r="F1433" s="677"/>
      <c r="G1433" s="677"/>
      <c r="H1433" s="874"/>
      <c r="I1433" s="875"/>
      <c r="J1433" s="875"/>
      <c r="K1433" s="876"/>
      <c r="L1433" s="876"/>
      <c r="M1433" s="876"/>
      <c r="N1433" s="876"/>
      <c r="O1433" s="876"/>
      <c r="P1433" s="876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3"/>
      <c r="E1434" s="677"/>
      <c r="F1434" s="677"/>
      <c r="G1434" s="677"/>
      <c r="H1434" s="874"/>
      <c r="I1434" s="875"/>
      <c r="J1434" s="875"/>
      <c r="K1434" s="876"/>
      <c r="L1434" s="876"/>
      <c r="M1434" s="876"/>
      <c r="N1434" s="876"/>
      <c r="O1434" s="876"/>
      <c r="P1434" s="876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3"/>
      <c r="E1435" s="677"/>
      <c r="F1435" s="677"/>
      <c r="G1435" s="677"/>
      <c r="H1435" s="874"/>
      <c r="I1435" s="875"/>
      <c r="J1435" s="875"/>
      <c r="K1435" s="876"/>
      <c r="L1435" s="876"/>
      <c r="M1435" s="876"/>
      <c r="N1435" s="876"/>
      <c r="O1435" s="876"/>
      <c r="P1435" s="876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3"/>
      <c r="E1436" s="677"/>
      <c r="F1436" s="677"/>
      <c r="G1436" s="677"/>
      <c r="H1436" s="874"/>
      <c r="I1436" s="875"/>
      <c r="J1436" s="875"/>
      <c r="K1436" s="876"/>
      <c r="L1436" s="876"/>
      <c r="M1436" s="876"/>
      <c r="N1436" s="876"/>
      <c r="O1436" s="876"/>
      <c r="P1436" s="876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3"/>
      <c r="E1437" s="677"/>
      <c r="F1437" s="677"/>
      <c r="G1437" s="677"/>
      <c r="H1437" s="874"/>
      <c r="I1437" s="875"/>
      <c r="J1437" s="875"/>
      <c r="K1437" s="876"/>
      <c r="L1437" s="876"/>
      <c r="M1437" s="876"/>
      <c r="N1437" s="876"/>
      <c r="O1437" s="876"/>
      <c r="P1437" s="876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3"/>
      <c r="E1438" s="677"/>
      <c r="F1438" s="677"/>
      <c r="G1438" s="677"/>
      <c r="H1438" s="874"/>
      <c r="I1438" s="875"/>
      <c r="J1438" s="875"/>
      <c r="K1438" s="876"/>
      <c r="L1438" s="876"/>
      <c r="M1438" s="876"/>
      <c r="N1438" s="876"/>
      <c r="O1438" s="876"/>
      <c r="P1438" s="876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3"/>
      <c r="E1439" s="677"/>
      <c r="F1439" s="677"/>
      <c r="G1439" s="677"/>
      <c r="H1439" s="874"/>
      <c r="I1439" s="875"/>
      <c r="J1439" s="875"/>
      <c r="K1439" s="876"/>
      <c r="L1439" s="876"/>
      <c r="M1439" s="876"/>
      <c r="N1439" s="876"/>
      <c r="O1439" s="876"/>
      <c r="P1439" s="876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3"/>
      <c r="E1440" s="677"/>
      <c r="F1440" s="677"/>
      <c r="G1440" s="677"/>
      <c r="H1440" s="874"/>
      <c r="I1440" s="875"/>
      <c r="J1440" s="875"/>
      <c r="K1440" s="876"/>
      <c r="L1440" s="876"/>
      <c r="M1440" s="876"/>
      <c r="N1440" s="876"/>
      <c r="O1440" s="876"/>
      <c r="P1440" s="876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3"/>
      <c r="E1441" s="677"/>
      <c r="F1441" s="677"/>
      <c r="G1441" s="677"/>
      <c r="H1441" s="874"/>
      <c r="I1441" s="875"/>
      <c r="J1441" s="875"/>
      <c r="K1441" s="876"/>
      <c r="L1441" s="876"/>
      <c r="M1441" s="876"/>
      <c r="N1441" s="876"/>
      <c r="O1441" s="876"/>
      <c r="P1441" s="876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3"/>
      <c r="E1442" s="677"/>
      <c r="F1442" s="677"/>
      <c r="G1442" s="677"/>
      <c r="H1442" s="874"/>
      <c r="I1442" s="875"/>
      <c r="J1442" s="875"/>
      <c r="K1442" s="876"/>
      <c r="L1442" s="876"/>
      <c r="M1442" s="876"/>
      <c r="N1442" s="876"/>
      <c r="O1442" s="876"/>
      <c r="P1442" s="876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3"/>
      <c r="E1443" s="677"/>
      <c r="F1443" s="677"/>
      <c r="G1443" s="677"/>
      <c r="H1443" s="874"/>
      <c r="I1443" s="875"/>
      <c r="J1443" s="875"/>
      <c r="K1443" s="876"/>
      <c r="L1443" s="876"/>
      <c r="M1443" s="876"/>
      <c r="N1443" s="876"/>
      <c r="O1443" s="876"/>
      <c r="P1443" s="876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3"/>
      <c r="E1444" s="677"/>
      <c r="F1444" s="677"/>
      <c r="G1444" s="677"/>
      <c r="H1444" s="874"/>
      <c r="I1444" s="875"/>
      <c r="J1444" s="875"/>
      <c r="K1444" s="876"/>
      <c r="L1444" s="876"/>
      <c r="M1444" s="876"/>
      <c r="N1444" s="876"/>
      <c r="O1444" s="876"/>
      <c r="P1444" s="876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3"/>
      <c r="E1445" s="677"/>
      <c r="F1445" s="677"/>
      <c r="G1445" s="677"/>
      <c r="H1445" s="874"/>
      <c r="I1445" s="875"/>
      <c r="J1445" s="875"/>
      <c r="K1445" s="876"/>
      <c r="L1445" s="876"/>
      <c r="M1445" s="876"/>
      <c r="N1445" s="876"/>
      <c r="O1445" s="876"/>
      <c r="P1445" s="876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3"/>
      <c r="E1446" s="677"/>
      <c r="F1446" s="677"/>
      <c r="G1446" s="677"/>
      <c r="H1446" s="874"/>
      <c r="I1446" s="875"/>
      <c r="J1446" s="875"/>
      <c r="K1446" s="876"/>
      <c r="L1446" s="876"/>
      <c r="M1446" s="876"/>
      <c r="N1446" s="876"/>
      <c r="O1446" s="876"/>
      <c r="P1446" s="876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3"/>
      <c r="E1447" s="677"/>
      <c r="F1447" s="677"/>
      <c r="G1447" s="677"/>
      <c r="H1447" s="874"/>
      <c r="I1447" s="875"/>
      <c r="J1447" s="875"/>
      <c r="K1447" s="876"/>
      <c r="L1447" s="876"/>
      <c r="M1447" s="876"/>
      <c r="N1447" s="876"/>
      <c r="O1447" s="876"/>
      <c r="P1447" s="876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3"/>
      <c r="E1448" s="677"/>
      <c r="F1448" s="677"/>
      <c r="G1448" s="677"/>
      <c r="H1448" s="874"/>
      <c r="I1448" s="875"/>
      <c r="J1448" s="875"/>
      <c r="K1448" s="876"/>
      <c r="L1448" s="876"/>
      <c r="M1448" s="876"/>
      <c r="N1448" s="876"/>
      <c r="O1448" s="876"/>
      <c r="P1448" s="876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3"/>
      <c r="E1449" s="677"/>
      <c r="F1449" s="677"/>
      <c r="G1449" s="677"/>
      <c r="H1449" s="874"/>
      <c r="I1449" s="875"/>
      <c r="J1449" s="875"/>
      <c r="K1449" s="876"/>
      <c r="L1449" s="876"/>
      <c r="M1449" s="876"/>
      <c r="N1449" s="876"/>
      <c r="O1449" s="876"/>
      <c r="P1449" s="876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3"/>
      <c r="E1450" s="677"/>
      <c r="F1450" s="677"/>
      <c r="G1450" s="677"/>
      <c r="H1450" s="874"/>
      <c r="I1450" s="875"/>
      <c r="J1450" s="875"/>
      <c r="K1450" s="876"/>
      <c r="L1450" s="876"/>
      <c r="M1450" s="876"/>
      <c r="N1450" s="876"/>
      <c r="O1450" s="876"/>
      <c r="P1450" s="876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3"/>
      <c r="E1451" s="677"/>
      <c r="F1451" s="677"/>
      <c r="G1451" s="677"/>
      <c r="H1451" s="874"/>
      <c r="I1451" s="875"/>
      <c r="J1451" s="875"/>
      <c r="K1451" s="876"/>
      <c r="L1451" s="876"/>
      <c r="M1451" s="876"/>
      <c r="N1451" s="876"/>
      <c r="O1451" s="876"/>
      <c r="P1451" s="876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3"/>
      <c r="E1452" s="677"/>
      <c r="F1452" s="677"/>
      <c r="G1452" s="677"/>
      <c r="H1452" s="874"/>
      <c r="I1452" s="875"/>
      <c r="J1452" s="875"/>
      <c r="K1452" s="876"/>
      <c r="L1452" s="876"/>
      <c r="M1452" s="876"/>
      <c r="N1452" s="876"/>
      <c r="O1452" s="876"/>
      <c r="P1452" s="876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3"/>
      <c r="E1453" s="677"/>
      <c r="F1453" s="677"/>
      <c r="G1453" s="677"/>
      <c r="H1453" s="874"/>
      <c r="I1453" s="875"/>
      <c r="J1453" s="875"/>
      <c r="K1453" s="876"/>
      <c r="L1453" s="876"/>
      <c r="M1453" s="876"/>
      <c r="N1453" s="876"/>
      <c r="O1453" s="876"/>
      <c r="P1453" s="876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3"/>
      <c r="E1454" s="677"/>
      <c r="F1454" s="677"/>
      <c r="G1454" s="677"/>
      <c r="H1454" s="874"/>
      <c r="I1454" s="875"/>
      <c r="J1454" s="875"/>
      <c r="K1454" s="876"/>
      <c r="L1454" s="876"/>
      <c r="M1454" s="876"/>
      <c r="N1454" s="876"/>
      <c r="O1454" s="876"/>
      <c r="P1454" s="876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3"/>
      <c r="E1455" s="677"/>
      <c r="F1455" s="677"/>
      <c r="G1455" s="677"/>
      <c r="H1455" s="874"/>
      <c r="I1455" s="875"/>
      <c r="J1455" s="875"/>
      <c r="K1455" s="876"/>
      <c r="L1455" s="876"/>
      <c r="M1455" s="876"/>
      <c r="N1455" s="876"/>
      <c r="O1455" s="876"/>
      <c r="P1455" s="876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3"/>
      <c r="E1456" s="677"/>
      <c r="F1456" s="677"/>
      <c r="G1456" s="677"/>
      <c r="H1456" s="874"/>
      <c r="I1456" s="875"/>
      <c r="J1456" s="875"/>
      <c r="K1456" s="876"/>
      <c r="L1456" s="876"/>
      <c r="M1456" s="876"/>
      <c r="N1456" s="876"/>
      <c r="O1456" s="876"/>
      <c r="P1456" s="876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3"/>
      <c r="E1457" s="677"/>
      <c r="F1457" s="677"/>
      <c r="G1457" s="677"/>
      <c r="H1457" s="874"/>
      <c r="I1457" s="875"/>
      <c r="J1457" s="875"/>
      <c r="K1457" s="876"/>
      <c r="L1457" s="876"/>
      <c r="M1457" s="876"/>
      <c r="N1457" s="876"/>
      <c r="O1457" s="876"/>
      <c r="P1457" s="876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3"/>
      <c r="E1458" s="677"/>
      <c r="F1458" s="677"/>
      <c r="G1458" s="677"/>
      <c r="H1458" s="874"/>
      <c r="I1458" s="875"/>
      <c r="J1458" s="875"/>
      <c r="K1458" s="876"/>
      <c r="L1458" s="876"/>
      <c r="M1458" s="876"/>
      <c r="N1458" s="876"/>
      <c r="O1458" s="876"/>
      <c r="P1458" s="876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3"/>
      <c r="E1459" s="677"/>
      <c r="F1459" s="677"/>
      <c r="G1459" s="677"/>
      <c r="H1459" s="874"/>
      <c r="I1459" s="875"/>
      <c r="J1459" s="875"/>
      <c r="K1459" s="876"/>
      <c r="L1459" s="876"/>
      <c r="M1459" s="876"/>
      <c r="N1459" s="876"/>
      <c r="O1459" s="876"/>
      <c r="P1459" s="876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3"/>
      <c r="E1460" s="677"/>
      <c r="F1460" s="677"/>
      <c r="G1460" s="677"/>
      <c r="H1460" s="874"/>
      <c r="I1460" s="875"/>
      <c r="J1460" s="875"/>
      <c r="K1460" s="876"/>
      <c r="L1460" s="876"/>
      <c r="M1460" s="876"/>
      <c r="N1460" s="876"/>
      <c r="O1460" s="876"/>
      <c r="P1460" s="876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3"/>
      <c r="E1461" s="677"/>
      <c r="F1461" s="677"/>
      <c r="G1461" s="677"/>
      <c r="H1461" s="874"/>
      <c r="I1461" s="875"/>
      <c r="J1461" s="875"/>
      <c r="K1461" s="876"/>
      <c r="L1461" s="876"/>
      <c r="M1461" s="876"/>
      <c r="N1461" s="876"/>
      <c r="O1461" s="876"/>
      <c r="P1461" s="876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3"/>
      <c r="E1462" s="677"/>
      <c r="F1462" s="677"/>
      <c r="G1462" s="677"/>
      <c r="H1462" s="874"/>
      <c r="I1462" s="875"/>
      <c r="J1462" s="875"/>
      <c r="K1462" s="876"/>
      <c r="L1462" s="876"/>
      <c r="M1462" s="876"/>
      <c r="N1462" s="876"/>
      <c r="O1462" s="876"/>
      <c r="P1462" s="876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3"/>
      <c r="E1463" s="677"/>
      <c r="F1463" s="677"/>
      <c r="G1463" s="677"/>
      <c r="H1463" s="874"/>
      <c r="I1463" s="875"/>
      <c r="J1463" s="875"/>
      <c r="K1463" s="876"/>
      <c r="L1463" s="876"/>
      <c r="M1463" s="876"/>
      <c r="N1463" s="876"/>
      <c r="O1463" s="876"/>
      <c r="P1463" s="876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3"/>
      <c r="E1464" s="677"/>
      <c r="F1464" s="677"/>
      <c r="G1464" s="677"/>
      <c r="H1464" s="874"/>
      <c r="I1464" s="875"/>
      <c r="J1464" s="875"/>
      <c r="K1464" s="876"/>
      <c r="L1464" s="876"/>
      <c r="M1464" s="876"/>
      <c r="N1464" s="876"/>
      <c r="O1464" s="876"/>
      <c r="P1464" s="876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3"/>
      <c r="E1465" s="677"/>
      <c r="F1465" s="677"/>
      <c r="G1465" s="677"/>
      <c r="H1465" s="874"/>
      <c r="I1465" s="875"/>
      <c r="J1465" s="875"/>
      <c r="K1465" s="876"/>
      <c r="L1465" s="876"/>
      <c r="M1465" s="876"/>
      <c r="N1465" s="876"/>
      <c r="O1465" s="876"/>
      <c r="P1465" s="876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3"/>
      <c r="E1466" s="677"/>
      <c r="F1466" s="677"/>
      <c r="G1466" s="677"/>
      <c r="H1466" s="874"/>
      <c r="I1466" s="875"/>
      <c r="J1466" s="875"/>
      <c r="K1466" s="876"/>
      <c r="L1466" s="876"/>
      <c r="M1466" s="876"/>
      <c r="N1466" s="876"/>
      <c r="O1466" s="876"/>
      <c r="P1466" s="876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3"/>
      <c r="E1467" s="677"/>
      <c r="F1467" s="677"/>
      <c r="G1467" s="677"/>
      <c r="H1467" s="874"/>
      <c r="I1467" s="875"/>
      <c r="J1467" s="875"/>
      <c r="K1467" s="876"/>
      <c r="L1467" s="876"/>
      <c r="M1467" s="876"/>
      <c r="N1467" s="876"/>
      <c r="O1467" s="876"/>
      <c r="P1467" s="876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3"/>
      <c r="E1468" s="677"/>
      <c r="F1468" s="677"/>
      <c r="G1468" s="677"/>
      <c r="H1468" s="874"/>
      <c r="I1468" s="875"/>
      <c r="J1468" s="875"/>
      <c r="K1468" s="876"/>
      <c r="L1468" s="876"/>
      <c r="M1468" s="876"/>
      <c r="N1468" s="876"/>
      <c r="O1468" s="876"/>
      <c r="P1468" s="876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3"/>
      <c r="E1469" s="677"/>
      <c r="F1469" s="677"/>
      <c r="G1469" s="677"/>
      <c r="H1469" s="874"/>
      <c r="I1469" s="875"/>
      <c r="J1469" s="875"/>
      <c r="K1469" s="876"/>
      <c r="L1469" s="876"/>
      <c r="M1469" s="876"/>
      <c r="N1469" s="876"/>
      <c r="O1469" s="876"/>
      <c r="P1469" s="876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3"/>
      <c r="E1470" s="677"/>
      <c r="F1470" s="677"/>
      <c r="G1470" s="677"/>
      <c r="H1470" s="874"/>
      <c r="I1470" s="875"/>
      <c r="J1470" s="875"/>
      <c r="K1470" s="876"/>
      <c r="L1470" s="876"/>
      <c r="M1470" s="876"/>
      <c r="N1470" s="876"/>
      <c r="O1470" s="876"/>
      <c r="P1470" s="876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3"/>
      <c r="E1471" s="677"/>
      <c r="F1471" s="677"/>
      <c r="G1471" s="677"/>
      <c r="H1471" s="874"/>
      <c r="I1471" s="875"/>
      <c r="J1471" s="875"/>
      <c r="K1471" s="876"/>
      <c r="L1471" s="876"/>
      <c r="M1471" s="876"/>
      <c r="N1471" s="876"/>
      <c r="O1471" s="876"/>
      <c r="P1471" s="876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3"/>
      <c r="E1472" s="677"/>
      <c r="F1472" s="677"/>
      <c r="G1472" s="677"/>
      <c r="H1472" s="874"/>
      <c r="I1472" s="875"/>
      <c r="J1472" s="875"/>
      <c r="K1472" s="876"/>
      <c r="L1472" s="876"/>
      <c r="M1472" s="876"/>
      <c r="N1472" s="876"/>
      <c r="O1472" s="876"/>
      <c r="P1472" s="876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3"/>
      <c r="E1473" s="677"/>
      <c r="F1473" s="677"/>
      <c r="G1473" s="677"/>
      <c r="H1473" s="874"/>
      <c r="I1473" s="875"/>
      <c r="J1473" s="875"/>
      <c r="K1473" s="876"/>
      <c r="L1473" s="876"/>
      <c r="M1473" s="876"/>
      <c r="N1473" s="876"/>
      <c r="O1473" s="876"/>
      <c r="P1473" s="876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3"/>
      <c r="E1474" s="677"/>
      <c r="F1474" s="677"/>
      <c r="G1474" s="677"/>
      <c r="H1474" s="874"/>
      <c r="I1474" s="875"/>
      <c r="J1474" s="875"/>
      <c r="K1474" s="876"/>
      <c r="L1474" s="876"/>
      <c r="M1474" s="876"/>
      <c r="N1474" s="876"/>
      <c r="O1474" s="876"/>
      <c r="P1474" s="876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3"/>
      <c r="E1475" s="677"/>
      <c r="F1475" s="677"/>
      <c r="G1475" s="677"/>
      <c r="H1475" s="874"/>
      <c r="I1475" s="875"/>
      <c r="J1475" s="875"/>
      <c r="K1475" s="876"/>
      <c r="L1475" s="876"/>
      <c r="M1475" s="876"/>
      <c r="N1475" s="876"/>
      <c r="O1475" s="876"/>
      <c r="P1475" s="876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3"/>
      <c r="E1476" s="677"/>
      <c r="F1476" s="677"/>
      <c r="G1476" s="677"/>
      <c r="H1476" s="874"/>
      <c r="I1476" s="875"/>
      <c r="J1476" s="875"/>
      <c r="K1476" s="876"/>
      <c r="L1476" s="876"/>
      <c r="M1476" s="876"/>
      <c r="N1476" s="876"/>
      <c r="O1476" s="876"/>
      <c r="P1476" s="876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3"/>
      <c r="E1477" s="677"/>
      <c r="F1477" s="677"/>
      <c r="G1477" s="677"/>
      <c r="H1477" s="874"/>
      <c r="I1477" s="875"/>
      <c r="J1477" s="875"/>
      <c r="K1477" s="876"/>
      <c r="L1477" s="876"/>
      <c r="M1477" s="876"/>
      <c r="N1477" s="876"/>
      <c r="O1477" s="876"/>
      <c r="P1477" s="876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3"/>
      <c r="E1478" s="677"/>
      <c r="F1478" s="677"/>
      <c r="G1478" s="677"/>
      <c r="H1478" s="874"/>
      <c r="I1478" s="875"/>
      <c r="J1478" s="875"/>
      <c r="K1478" s="876"/>
      <c r="L1478" s="876"/>
      <c r="M1478" s="876"/>
      <c r="N1478" s="876"/>
      <c r="O1478" s="876"/>
      <c r="P1478" s="876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3"/>
      <c r="E1479" s="677"/>
      <c r="F1479" s="677"/>
      <c r="G1479" s="677"/>
      <c r="H1479" s="874"/>
      <c r="I1479" s="875"/>
      <c r="J1479" s="875"/>
      <c r="K1479" s="876"/>
      <c r="L1479" s="876"/>
      <c r="M1479" s="876"/>
      <c r="N1479" s="876"/>
      <c r="O1479" s="876"/>
      <c r="P1479" s="876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3"/>
      <c r="E1480" s="677"/>
      <c r="F1480" s="677"/>
      <c r="G1480" s="677"/>
      <c r="H1480" s="874"/>
      <c r="I1480" s="875"/>
      <c r="J1480" s="875"/>
      <c r="K1480" s="876"/>
      <c r="L1480" s="876"/>
      <c r="M1480" s="876"/>
      <c r="N1480" s="876"/>
      <c r="O1480" s="876"/>
      <c r="P1480" s="876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3"/>
      <c r="E1481" s="677"/>
      <c r="F1481" s="677"/>
      <c r="G1481" s="677"/>
      <c r="H1481" s="874"/>
      <c r="I1481" s="875"/>
      <c r="J1481" s="875"/>
      <c r="K1481" s="876"/>
      <c r="L1481" s="876"/>
      <c r="M1481" s="876"/>
      <c r="N1481" s="876"/>
      <c r="O1481" s="876"/>
      <c r="P1481" s="876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3"/>
      <c r="E1482" s="677"/>
      <c r="F1482" s="677"/>
      <c r="G1482" s="677"/>
      <c r="H1482" s="874"/>
      <c r="I1482" s="875"/>
      <c r="J1482" s="875"/>
      <c r="K1482" s="876"/>
      <c r="L1482" s="876"/>
      <c r="M1482" s="876"/>
      <c r="N1482" s="876"/>
      <c r="O1482" s="876"/>
      <c r="P1482" s="876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3"/>
      <c r="E1483" s="677"/>
      <c r="F1483" s="677"/>
      <c r="G1483" s="677"/>
      <c r="H1483" s="874"/>
      <c r="I1483" s="875"/>
      <c r="J1483" s="875"/>
      <c r="K1483" s="876"/>
      <c r="L1483" s="876"/>
      <c r="M1483" s="876"/>
      <c r="N1483" s="876"/>
      <c r="O1483" s="876"/>
      <c r="P1483" s="876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3"/>
      <c r="E1484" s="677"/>
      <c r="F1484" s="677"/>
      <c r="G1484" s="677"/>
      <c r="H1484" s="874"/>
      <c r="I1484" s="875"/>
      <c r="J1484" s="875"/>
      <c r="K1484" s="876"/>
      <c r="L1484" s="876"/>
      <c r="M1484" s="876"/>
      <c r="N1484" s="876"/>
      <c r="O1484" s="876"/>
      <c r="P1484" s="876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3"/>
      <c r="E1485" s="677"/>
      <c r="F1485" s="677"/>
      <c r="G1485" s="677"/>
      <c r="H1485" s="874"/>
      <c r="I1485" s="875"/>
      <c r="J1485" s="875"/>
      <c r="K1485" s="876"/>
      <c r="L1485" s="876"/>
      <c r="M1485" s="876"/>
      <c r="N1485" s="876"/>
      <c r="O1485" s="876"/>
      <c r="P1485" s="876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3"/>
      <c r="E1486" s="677"/>
      <c r="F1486" s="677"/>
      <c r="G1486" s="677"/>
      <c r="H1486" s="874"/>
      <c r="I1486" s="875"/>
      <c r="J1486" s="875"/>
      <c r="K1486" s="876"/>
      <c r="L1486" s="876"/>
      <c r="M1486" s="876"/>
      <c r="N1486" s="876"/>
      <c r="O1486" s="876"/>
      <c r="P1486" s="876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3"/>
      <c r="E1487" s="677"/>
      <c r="F1487" s="677"/>
      <c r="G1487" s="677"/>
      <c r="H1487" s="874"/>
      <c r="I1487" s="875"/>
      <c r="J1487" s="875"/>
      <c r="K1487" s="876"/>
      <c r="L1487" s="876"/>
      <c r="M1487" s="876"/>
      <c r="N1487" s="876"/>
      <c r="O1487" s="876"/>
      <c r="P1487" s="876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3"/>
      <c r="E1488" s="677"/>
      <c r="F1488" s="677"/>
      <c r="G1488" s="677"/>
      <c r="H1488" s="874"/>
      <c r="I1488" s="875"/>
      <c r="J1488" s="875"/>
      <c r="K1488" s="876"/>
      <c r="L1488" s="876"/>
      <c r="M1488" s="876"/>
      <c r="N1488" s="876"/>
      <c r="O1488" s="876"/>
      <c r="P1488" s="876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3"/>
      <c r="E1489" s="677"/>
      <c r="F1489" s="677"/>
      <c r="G1489" s="677"/>
      <c r="H1489" s="874"/>
      <c r="I1489" s="875"/>
      <c r="J1489" s="875"/>
      <c r="K1489" s="876"/>
      <c r="L1489" s="876"/>
      <c r="M1489" s="876"/>
      <c r="N1489" s="876"/>
      <c r="O1489" s="876"/>
      <c r="P1489" s="876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3"/>
      <c r="E1490" s="677"/>
      <c r="F1490" s="677"/>
      <c r="G1490" s="677"/>
      <c r="H1490" s="874"/>
      <c r="I1490" s="875"/>
      <c r="J1490" s="875"/>
      <c r="K1490" s="876"/>
      <c r="L1490" s="876"/>
      <c r="M1490" s="876"/>
      <c r="N1490" s="876"/>
      <c r="O1490" s="876"/>
      <c r="P1490" s="876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3"/>
      <c r="E1491" s="677"/>
      <c r="F1491" s="677"/>
      <c r="G1491" s="677"/>
      <c r="H1491" s="874"/>
      <c r="I1491" s="875"/>
      <c r="J1491" s="875"/>
      <c r="K1491" s="876"/>
      <c r="L1491" s="876"/>
      <c r="M1491" s="876"/>
      <c r="N1491" s="876"/>
      <c r="O1491" s="876"/>
      <c r="P1491" s="876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3"/>
      <c r="E1492" s="677"/>
      <c r="F1492" s="677"/>
      <c r="G1492" s="677"/>
      <c r="H1492" s="874"/>
      <c r="I1492" s="875"/>
      <c r="J1492" s="875"/>
      <c r="K1492" s="876"/>
      <c r="L1492" s="876"/>
      <c r="M1492" s="876"/>
      <c r="N1492" s="876"/>
      <c r="O1492" s="876"/>
      <c r="P1492" s="876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3"/>
      <c r="E1493" s="677"/>
      <c r="F1493" s="677"/>
      <c r="G1493" s="677"/>
      <c r="H1493" s="874"/>
      <c r="I1493" s="875"/>
      <c r="J1493" s="875"/>
      <c r="K1493" s="876"/>
      <c r="L1493" s="876"/>
      <c r="M1493" s="876"/>
      <c r="N1493" s="876"/>
      <c r="O1493" s="876"/>
      <c r="P1493" s="876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3"/>
      <c r="E1494" s="677"/>
      <c r="F1494" s="677"/>
      <c r="G1494" s="677"/>
      <c r="H1494" s="874"/>
      <c r="I1494" s="875"/>
      <c r="J1494" s="875"/>
      <c r="K1494" s="876"/>
      <c r="L1494" s="876"/>
      <c r="M1494" s="876"/>
      <c r="N1494" s="876"/>
      <c r="O1494" s="876"/>
      <c r="P1494" s="876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3"/>
      <c r="E1495" s="677"/>
      <c r="F1495" s="677"/>
      <c r="G1495" s="677"/>
      <c r="H1495" s="874"/>
      <c r="I1495" s="875"/>
      <c r="J1495" s="875"/>
      <c r="K1495" s="876"/>
      <c r="L1495" s="876"/>
      <c r="M1495" s="876"/>
      <c r="N1495" s="876"/>
      <c r="O1495" s="876"/>
      <c r="P1495" s="876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3"/>
      <c r="E1496" s="677"/>
      <c r="F1496" s="677"/>
      <c r="G1496" s="677"/>
      <c r="H1496" s="874"/>
      <c r="I1496" s="875"/>
      <c r="J1496" s="875"/>
      <c r="K1496" s="876"/>
      <c r="L1496" s="876"/>
      <c r="M1496" s="876"/>
      <c r="N1496" s="876"/>
      <c r="O1496" s="876"/>
      <c r="P1496" s="876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3"/>
      <c r="E1497" s="677"/>
      <c r="F1497" s="677"/>
      <c r="G1497" s="677"/>
      <c r="H1497" s="874"/>
      <c r="I1497" s="875"/>
      <c r="J1497" s="875"/>
      <c r="K1497" s="876"/>
      <c r="L1497" s="876"/>
      <c r="M1497" s="876"/>
      <c r="N1497" s="876"/>
      <c r="O1497" s="876"/>
      <c r="P1497" s="876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3"/>
      <c r="E1498" s="677"/>
      <c r="F1498" s="677"/>
      <c r="G1498" s="677"/>
      <c r="H1498" s="874"/>
      <c r="I1498" s="875"/>
      <c r="J1498" s="875"/>
      <c r="K1498" s="876"/>
      <c r="L1498" s="876"/>
      <c r="M1498" s="876"/>
      <c r="N1498" s="876"/>
      <c r="O1498" s="876"/>
      <c r="P1498" s="876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3"/>
      <c r="E1499" s="677"/>
      <c r="F1499" s="677"/>
      <c r="G1499" s="677"/>
      <c r="H1499" s="874"/>
      <c r="I1499" s="875"/>
      <c r="J1499" s="875"/>
      <c r="K1499" s="876"/>
      <c r="L1499" s="876"/>
      <c r="M1499" s="876"/>
      <c r="N1499" s="876"/>
      <c r="O1499" s="876"/>
      <c r="P1499" s="876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3"/>
      <c r="E1500" s="677"/>
      <c r="F1500" s="677"/>
      <c r="G1500" s="677"/>
      <c r="H1500" s="874"/>
      <c r="I1500" s="875"/>
      <c r="J1500" s="875"/>
      <c r="K1500" s="876"/>
      <c r="L1500" s="876"/>
      <c r="M1500" s="876"/>
      <c r="N1500" s="876"/>
      <c r="O1500" s="876"/>
      <c r="P1500" s="876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3"/>
      <c r="E1501" s="677"/>
      <c r="F1501" s="677"/>
      <c r="G1501" s="677"/>
      <c r="H1501" s="874"/>
      <c r="I1501" s="875"/>
      <c r="J1501" s="875"/>
      <c r="K1501" s="876"/>
      <c r="L1501" s="876"/>
      <c r="M1501" s="876"/>
      <c r="N1501" s="876"/>
      <c r="O1501" s="876"/>
      <c r="P1501" s="876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3"/>
      <c r="E1502" s="677"/>
      <c r="F1502" s="677"/>
      <c r="G1502" s="677"/>
      <c r="H1502" s="874"/>
      <c r="I1502" s="875"/>
      <c r="J1502" s="875"/>
      <c r="K1502" s="876"/>
      <c r="L1502" s="876"/>
      <c r="M1502" s="876"/>
      <c r="N1502" s="876"/>
      <c r="O1502" s="876"/>
      <c r="P1502" s="876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3"/>
      <c r="E1503" s="677"/>
      <c r="F1503" s="677"/>
      <c r="G1503" s="677"/>
      <c r="H1503" s="874"/>
      <c r="I1503" s="875"/>
      <c r="J1503" s="875"/>
      <c r="K1503" s="876"/>
      <c r="L1503" s="876"/>
      <c r="M1503" s="876"/>
      <c r="N1503" s="876"/>
      <c r="O1503" s="876"/>
      <c r="P1503" s="876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3"/>
      <c r="E1504" s="677"/>
      <c r="F1504" s="677"/>
      <c r="G1504" s="677"/>
      <c r="H1504" s="874"/>
      <c r="I1504" s="875"/>
      <c r="J1504" s="875"/>
      <c r="K1504" s="876"/>
      <c r="L1504" s="876"/>
      <c r="M1504" s="876"/>
      <c r="N1504" s="876"/>
      <c r="O1504" s="876"/>
      <c r="P1504" s="876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3"/>
      <c r="E1505" s="677"/>
      <c r="F1505" s="677"/>
      <c r="G1505" s="677"/>
      <c r="H1505" s="874"/>
      <c r="I1505" s="875"/>
      <c r="J1505" s="875"/>
      <c r="K1505" s="876"/>
      <c r="L1505" s="876"/>
      <c r="M1505" s="876"/>
      <c r="N1505" s="876"/>
      <c r="O1505" s="876"/>
      <c r="P1505" s="876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3"/>
      <c r="E1506" s="677"/>
      <c r="F1506" s="677"/>
      <c r="G1506" s="677"/>
      <c r="H1506" s="874"/>
      <c r="I1506" s="875"/>
      <c r="J1506" s="875"/>
      <c r="K1506" s="876"/>
      <c r="L1506" s="876"/>
      <c r="M1506" s="876"/>
      <c r="N1506" s="876"/>
      <c r="O1506" s="876"/>
      <c r="P1506" s="876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3"/>
      <c r="E1507" s="677"/>
      <c r="F1507" s="677"/>
      <c r="G1507" s="677"/>
      <c r="H1507" s="874"/>
      <c r="I1507" s="875"/>
      <c r="J1507" s="875"/>
      <c r="K1507" s="876"/>
      <c r="L1507" s="876"/>
      <c r="M1507" s="876"/>
      <c r="N1507" s="876"/>
      <c r="O1507" s="876"/>
      <c r="P1507" s="876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3"/>
      <c r="E1508" s="677"/>
      <c r="F1508" s="677"/>
      <c r="G1508" s="677"/>
      <c r="H1508" s="874"/>
      <c r="I1508" s="875"/>
      <c r="J1508" s="875"/>
      <c r="K1508" s="876"/>
      <c r="L1508" s="876"/>
      <c r="M1508" s="876"/>
      <c r="N1508" s="876"/>
      <c r="O1508" s="876"/>
      <c r="P1508" s="876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3"/>
      <c r="E1509" s="677"/>
      <c r="F1509" s="677"/>
      <c r="G1509" s="677"/>
      <c r="H1509" s="874"/>
      <c r="I1509" s="875"/>
      <c r="J1509" s="875"/>
      <c r="K1509" s="876"/>
      <c r="L1509" s="876"/>
      <c r="M1509" s="876"/>
      <c r="N1509" s="876"/>
      <c r="O1509" s="876"/>
      <c r="P1509" s="876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3"/>
      <c r="E1510" s="677"/>
      <c r="F1510" s="677"/>
      <c r="G1510" s="677"/>
      <c r="H1510" s="874"/>
      <c r="I1510" s="875"/>
      <c r="J1510" s="875"/>
      <c r="K1510" s="876"/>
      <c r="L1510" s="876"/>
      <c r="M1510" s="876"/>
      <c r="N1510" s="876"/>
      <c r="O1510" s="876"/>
      <c r="P1510" s="876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3"/>
      <c r="E1511" s="677"/>
      <c r="F1511" s="677"/>
      <c r="G1511" s="677"/>
      <c r="H1511" s="874"/>
      <c r="I1511" s="875"/>
      <c r="J1511" s="875"/>
      <c r="K1511" s="876"/>
      <c r="L1511" s="876"/>
      <c r="M1511" s="876"/>
      <c r="N1511" s="876"/>
      <c r="O1511" s="876"/>
      <c r="P1511" s="876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3"/>
      <c r="E1512" s="677"/>
      <c r="F1512" s="677"/>
      <c r="G1512" s="677"/>
      <c r="H1512" s="874"/>
      <c r="I1512" s="875"/>
      <c r="J1512" s="875"/>
      <c r="K1512" s="876"/>
      <c r="L1512" s="876"/>
      <c r="M1512" s="876"/>
      <c r="N1512" s="876"/>
      <c r="O1512" s="876"/>
      <c r="P1512" s="876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3"/>
      <c r="E1513" s="677"/>
      <c r="F1513" s="677"/>
      <c r="G1513" s="677"/>
      <c r="H1513" s="874"/>
      <c r="I1513" s="875"/>
      <c r="J1513" s="875"/>
      <c r="K1513" s="876"/>
      <c r="L1513" s="876"/>
      <c r="M1513" s="876"/>
      <c r="N1513" s="876"/>
      <c r="O1513" s="876"/>
      <c r="P1513" s="876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3"/>
      <c r="E1514" s="677"/>
      <c r="F1514" s="677"/>
      <c r="G1514" s="677"/>
      <c r="H1514" s="874"/>
      <c r="I1514" s="875"/>
      <c r="J1514" s="875"/>
      <c r="K1514" s="876"/>
      <c r="L1514" s="876"/>
      <c r="M1514" s="876"/>
      <c r="N1514" s="876"/>
      <c r="O1514" s="876"/>
      <c r="P1514" s="876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3"/>
      <c r="E1515" s="677"/>
      <c r="F1515" s="677"/>
      <c r="G1515" s="677"/>
      <c r="H1515" s="874"/>
      <c r="I1515" s="875"/>
      <c r="J1515" s="875"/>
      <c r="K1515" s="876"/>
      <c r="L1515" s="876"/>
      <c r="M1515" s="876"/>
      <c r="N1515" s="876"/>
      <c r="O1515" s="876"/>
      <c r="P1515" s="876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3"/>
      <c r="E1516" s="677"/>
      <c r="F1516" s="677"/>
      <c r="G1516" s="677"/>
      <c r="H1516" s="874"/>
      <c r="I1516" s="875"/>
      <c r="J1516" s="875"/>
      <c r="K1516" s="876"/>
      <c r="L1516" s="876"/>
      <c r="M1516" s="876"/>
      <c r="N1516" s="876"/>
      <c r="O1516" s="876"/>
      <c r="P1516" s="876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3"/>
      <c r="E1517" s="677"/>
      <c r="F1517" s="677"/>
      <c r="G1517" s="677"/>
      <c r="H1517" s="874"/>
      <c r="I1517" s="875"/>
      <c r="J1517" s="875"/>
      <c r="K1517" s="876"/>
      <c r="L1517" s="876"/>
      <c r="M1517" s="876"/>
      <c r="N1517" s="876"/>
      <c r="O1517" s="876"/>
      <c r="P1517" s="876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3"/>
      <c r="E1518" s="677"/>
      <c r="F1518" s="677"/>
      <c r="G1518" s="677"/>
      <c r="H1518" s="874"/>
      <c r="I1518" s="875"/>
      <c r="J1518" s="875"/>
      <c r="K1518" s="876"/>
      <c r="L1518" s="876"/>
      <c r="M1518" s="876"/>
      <c r="N1518" s="876"/>
      <c r="O1518" s="876"/>
      <c r="P1518" s="876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3"/>
      <c r="E1519" s="677"/>
      <c r="F1519" s="677"/>
      <c r="G1519" s="677"/>
      <c r="H1519" s="874"/>
      <c r="I1519" s="875"/>
      <c r="J1519" s="875"/>
      <c r="K1519" s="876"/>
      <c r="L1519" s="876"/>
      <c r="M1519" s="876"/>
      <c r="N1519" s="876"/>
      <c r="O1519" s="876"/>
      <c r="P1519" s="876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3"/>
      <c r="E1520" s="677"/>
      <c r="F1520" s="677"/>
      <c r="G1520" s="677"/>
      <c r="H1520" s="874"/>
      <c r="I1520" s="875"/>
      <c r="J1520" s="875"/>
      <c r="K1520" s="876"/>
      <c r="L1520" s="876"/>
      <c r="M1520" s="876"/>
      <c r="N1520" s="876"/>
      <c r="O1520" s="876"/>
      <c r="P1520" s="876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3"/>
      <c r="E1521" s="677"/>
      <c r="F1521" s="677"/>
      <c r="G1521" s="677"/>
      <c r="H1521" s="874"/>
      <c r="I1521" s="875"/>
      <c r="J1521" s="875"/>
      <c r="K1521" s="876"/>
      <c r="L1521" s="876"/>
      <c r="M1521" s="876"/>
      <c r="N1521" s="876"/>
      <c r="O1521" s="876"/>
      <c r="P1521" s="876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3"/>
      <c r="E1522" s="677"/>
      <c r="F1522" s="677"/>
      <c r="G1522" s="677"/>
      <c r="H1522" s="874"/>
      <c r="I1522" s="875"/>
      <c r="J1522" s="875"/>
      <c r="K1522" s="876"/>
      <c r="L1522" s="876"/>
      <c r="M1522" s="876"/>
      <c r="N1522" s="876"/>
      <c r="O1522" s="876"/>
      <c r="P1522" s="876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3"/>
      <c r="E1523" s="677"/>
      <c r="F1523" s="677"/>
      <c r="G1523" s="677"/>
      <c r="H1523" s="874"/>
      <c r="I1523" s="875"/>
      <c r="J1523" s="875"/>
      <c r="K1523" s="876"/>
      <c r="L1523" s="876"/>
      <c r="M1523" s="876"/>
      <c r="N1523" s="876"/>
      <c r="O1523" s="876"/>
      <c r="P1523" s="876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3"/>
      <c r="E1524" s="677"/>
      <c r="F1524" s="677"/>
      <c r="G1524" s="677"/>
      <c r="H1524" s="874"/>
      <c r="I1524" s="875"/>
      <c r="J1524" s="875"/>
      <c r="K1524" s="876"/>
      <c r="L1524" s="876"/>
      <c r="M1524" s="876"/>
      <c r="N1524" s="876"/>
      <c r="O1524" s="876"/>
      <c r="P1524" s="876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3"/>
      <c r="E1525" s="677"/>
      <c r="F1525" s="677"/>
      <c r="G1525" s="677"/>
      <c r="H1525" s="874"/>
      <c r="I1525" s="875"/>
      <c r="J1525" s="875"/>
      <c r="K1525" s="876"/>
      <c r="L1525" s="876"/>
      <c r="M1525" s="876"/>
      <c r="N1525" s="876"/>
      <c r="O1525" s="876"/>
      <c r="P1525" s="876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3"/>
      <c r="E1526" s="677"/>
      <c r="F1526" s="677"/>
      <c r="G1526" s="677"/>
      <c r="H1526" s="874"/>
      <c r="I1526" s="875"/>
      <c r="J1526" s="875"/>
      <c r="K1526" s="876"/>
      <c r="L1526" s="876"/>
      <c r="M1526" s="876"/>
      <c r="N1526" s="876"/>
      <c r="O1526" s="876"/>
      <c r="P1526" s="876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3"/>
      <c r="E1527" s="677"/>
      <c r="F1527" s="677"/>
      <c r="G1527" s="677"/>
      <c r="H1527" s="874"/>
      <c r="I1527" s="875"/>
      <c r="J1527" s="875"/>
      <c r="K1527" s="876"/>
      <c r="L1527" s="876"/>
      <c r="M1527" s="876"/>
      <c r="N1527" s="876"/>
      <c r="O1527" s="876"/>
      <c r="P1527" s="876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3"/>
      <c r="E1528" s="677"/>
      <c r="F1528" s="677"/>
      <c r="G1528" s="677"/>
      <c r="H1528" s="874"/>
      <c r="I1528" s="875"/>
      <c r="J1528" s="875"/>
      <c r="K1528" s="876"/>
      <c r="L1528" s="876"/>
      <c r="M1528" s="876"/>
      <c r="N1528" s="876"/>
      <c r="O1528" s="876"/>
      <c r="P1528" s="876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3"/>
      <c r="E1529" s="677"/>
      <c r="F1529" s="677"/>
      <c r="G1529" s="677"/>
      <c r="H1529" s="874"/>
      <c r="I1529" s="875"/>
      <c r="J1529" s="875"/>
      <c r="K1529" s="876"/>
      <c r="L1529" s="876"/>
      <c r="M1529" s="876"/>
      <c r="N1529" s="876"/>
      <c r="O1529" s="876"/>
      <c r="P1529" s="876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3"/>
      <c r="E1530" s="677"/>
      <c r="F1530" s="677"/>
      <c r="G1530" s="677"/>
      <c r="H1530" s="874"/>
      <c r="I1530" s="875"/>
      <c r="J1530" s="875"/>
      <c r="K1530" s="876"/>
      <c r="L1530" s="876"/>
      <c r="M1530" s="876"/>
      <c r="N1530" s="876"/>
      <c r="O1530" s="876"/>
      <c r="P1530" s="876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3"/>
      <c r="E1531" s="677"/>
      <c r="F1531" s="677"/>
      <c r="G1531" s="677"/>
      <c r="H1531" s="874"/>
      <c r="I1531" s="875"/>
      <c r="J1531" s="875"/>
      <c r="K1531" s="876"/>
      <c r="L1531" s="876"/>
      <c r="M1531" s="876"/>
      <c r="N1531" s="876"/>
      <c r="O1531" s="876"/>
      <c r="P1531" s="876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3"/>
      <c r="E1532" s="677"/>
      <c r="F1532" s="677"/>
      <c r="G1532" s="677"/>
      <c r="H1532" s="874"/>
      <c r="I1532" s="875"/>
      <c r="J1532" s="875"/>
      <c r="K1532" s="876"/>
      <c r="L1532" s="876"/>
      <c r="M1532" s="876"/>
      <c r="N1532" s="876"/>
      <c r="O1532" s="876"/>
      <c r="P1532" s="876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3"/>
      <c r="E1533" s="677"/>
      <c r="F1533" s="677"/>
      <c r="G1533" s="677"/>
      <c r="H1533" s="874"/>
      <c r="I1533" s="875"/>
      <c r="J1533" s="875"/>
      <c r="K1533" s="876"/>
      <c r="L1533" s="876"/>
      <c r="M1533" s="876"/>
      <c r="N1533" s="876"/>
      <c r="O1533" s="876"/>
      <c r="P1533" s="876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3"/>
      <c r="E1534" s="677"/>
      <c r="F1534" s="677"/>
      <c r="G1534" s="677"/>
      <c r="H1534" s="874"/>
      <c r="I1534" s="875"/>
      <c r="J1534" s="875"/>
      <c r="K1534" s="876"/>
      <c r="L1534" s="876"/>
      <c r="M1534" s="876"/>
      <c r="N1534" s="876"/>
      <c r="O1534" s="876"/>
      <c r="P1534" s="876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3"/>
      <c r="E1535" s="677"/>
      <c r="F1535" s="677"/>
      <c r="G1535" s="677"/>
      <c r="H1535" s="874"/>
      <c r="I1535" s="875"/>
      <c r="J1535" s="875"/>
      <c r="K1535" s="876"/>
      <c r="L1535" s="876"/>
      <c r="M1535" s="876"/>
      <c r="N1535" s="876"/>
      <c r="O1535" s="876"/>
      <c r="P1535" s="876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3"/>
      <c r="E1536" s="677"/>
      <c r="F1536" s="677"/>
      <c r="G1536" s="677"/>
      <c r="H1536" s="874"/>
      <c r="I1536" s="875"/>
      <c r="J1536" s="875"/>
      <c r="K1536" s="876"/>
      <c r="L1536" s="876"/>
      <c r="M1536" s="876"/>
      <c r="N1536" s="876"/>
      <c r="O1536" s="876"/>
      <c r="P1536" s="876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3"/>
      <c r="E1537" s="677"/>
      <c r="F1537" s="677"/>
      <c r="G1537" s="677"/>
      <c r="H1537" s="874"/>
      <c r="I1537" s="875"/>
      <c r="J1537" s="875"/>
      <c r="K1537" s="876"/>
      <c r="L1537" s="876"/>
      <c r="M1537" s="876"/>
      <c r="N1537" s="876"/>
      <c r="O1537" s="876"/>
      <c r="P1537" s="876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3"/>
      <c r="E1538" s="677"/>
      <c r="F1538" s="677"/>
      <c r="G1538" s="677"/>
      <c r="H1538" s="874"/>
      <c r="I1538" s="875"/>
      <c r="J1538" s="875"/>
      <c r="K1538" s="876"/>
      <c r="L1538" s="876"/>
      <c r="M1538" s="876"/>
      <c r="N1538" s="876"/>
      <c r="O1538" s="876"/>
      <c r="P1538" s="876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3"/>
      <c r="E1539" s="677"/>
      <c r="F1539" s="677"/>
      <c r="G1539" s="677"/>
      <c r="H1539" s="874"/>
      <c r="I1539" s="875"/>
      <c r="J1539" s="875"/>
      <c r="K1539" s="876"/>
      <c r="L1539" s="876"/>
      <c r="M1539" s="876"/>
      <c r="N1539" s="876"/>
      <c r="O1539" s="876"/>
      <c r="P1539" s="876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3"/>
      <c r="E1540" s="677"/>
      <c r="F1540" s="677"/>
      <c r="G1540" s="677"/>
      <c r="H1540" s="874"/>
      <c r="I1540" s="875"/>
      <c r="J1540" s="875"/>
      <c r="K1540" s="876"/>
      <c r="L1540" s="876"/>
      <c r="M1540" s="876"/>
      <c r="N1540" s="876"/>
      <c r="O1540" s="876"/>
      <c r="P1540" s="876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3"/>
      <c r="E1541" s="677"/>
      <c r="F1541" s="677"/>
      <c r="G1541" s="677"/>
      <c r="H1541" s="874"/>
      <c r="I1541" s="875"/>
      <c r="J1541" s="875"/>
      <c r="K1541" s="876"/>
      <c r="L1541" s="876"/>
      <c r="M1541" s="876"/>
      <c r="N1541" s="876"/>
      <c r="O1541" s="876"/>
      <c r="P1541" s="876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3"/>
      <c r="E1542" s="677"/>
      <c r="F1542" s="677"/>
      <c r="G1542" s="677"/>
      <c r="H1542" s="874"/>
      <c r="I1542" s="875"/>
      <c r="J1542" s="875"/>
      <c r="K1542" s="876"/>
      <c r="L1542" s="876"/>
      <c r="M1542" s="876"/>
      <c r="N1542" s="876"/>
      <c r="O1542" s="876"/>
      <c r="P1542" s="876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3"/>
      <c r="E1543" s="677"/>
      <c r="F1543" s="677"/>
      <c r="G1543" s="677"/>
      <c r="H1543" s="874"/>
      <c r="I1543" s="875"/>
      <c r="J1543" s="875"/>
      <c r="K1543" s="876"/>
      <c r="L1543" s="876"/>
      <c r="M1543" s="876"/>
      <c r="N1543" s="876"/>
      <c r="O1543" s="876"/>
      <c r="P1543" s="876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3"/>
      <c r="E1544" s="677"/>
      <c r="F1544" s="677"/>
      <c r="G1544" s="677"/>
      <c r="H1544" s="874"/>
      <c r="I1544" s="875"/>
      <c r="J1544" s="875"/>
      <c r="K1544" s="876"/>
      <c r="L1544" s="876"/>
      <c r="M1544" s="876"/>
      <c r="N1544" s="876"/>
      <c r="O1544" s="876"/>
      <c r="P1544" s="876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3"/>
      <c r="E1545" s="677"/>
      <c r="F1545" s="677"/>
      <c r="G1545" s="677"/>
      <c r="H1545" s="874"/>
      <c r="I1545" s="875"/>
      <c r="J1545" s="875"/>
      <c r="K1545" s="876"/>
      <c r="L1545" s="876"/>
      <c r="M1545" s="876"/>
      <c r="N1545" s="876"/>
      <c r="O1545" s="876"/>
      <c r="P1545" s="876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3"/>
      <c r="E1546" s="677"/>
      <c r="F1546" s="677"/>
      <c r="G1546" s="677"/>
      <c r="H1546" s="874"/>
      <c r="I1546" s="875"/>
      <c r="J1546" s="875"/>
      <c r="K1546" s="876"/>
      <c r="L1546" s="876"/>
      <c r="M1546" s="876"/>
      <c r="N1546" s="876"/>
      <c r="O1546" s="876"/>
      <c r="P1546" s="876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3"/>
      <c r="E1547" s="677"/>
      <c r="F1547" s="677"/>
      <c r="G1547" s="677"/>
      <c r="H1547" s="874"/>
      <c r="I1547" s="875"/>
      <c r="J1547" s="875"/>
      <c r="K1547" s="876"/>
      <c r="L1547" s="876"/>
      <c r="M1547" s="876"/>
      <c r="N1547" s="876"/>
      <c r="O1547" s="876"/>
      <c r="P1547" s="876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3"/>
      <c r="E1548" s="677"/>
      <c r="F1548" s="677"/>
      <c r="G1548" s="677"/>
      <c r="H1548" s="874"/>
      <c r="I1548" s="875"/>
      <c r="J1548" s="875"/>
      <c r="K1548" s="876"/>
      <c r="L1548" s="876"/>
      <c r="M1548" s="876"/>
      <c r="N1548" s="876"/>
      <c r="O1548" s="876"/>
      <c r="P1548" s="876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3"/>
      <c r="E1549" s="677"/>
      <c r="F1549" s="677"/>
      <c r="G1549" s="677"/>
      <c r="H1549" s="874"/>
      <c r="I1549" s="875"/>
      <c r="J1549" s="875"/>
      <c r="K1549" s="876"/>
      <c r="L1549" s="876"/>
      <c r="M1549" s="876"/>
      <c r="N1549" s="876"/>
      <c r="O1549" s="876"/>
      <c r="P1549" s="876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3"/>
      <c r="E1550" s="677"/>
      <c r="F1550" s="677"/>
      <c r="G1550" s="677"/>
      <c r="H1550" s="874"/>
      <c r="I1550" s="875"/>
      <c r="J1550" s="875"/>
      <c r="K1550" s="876"/>
      <c r="L1550" s="876"/>
      <c r="M1550" s="876"/>
      <c r="N1550" s="876"/>
      <c r="O1550" s="876"/>
      <c r="P1550" s="876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3"/>
      <c r="E1551" s="677"/>
      <c r="F1551" s="677"/>
      <c r="G1551" s="677"/>
      <c r="H1551" s="874"/>
      <c r="I1551" s="875"/>
      <c r="J1551" s="875"/>
      <c r="K1551" s="876"/>
      <c r="L1551" s="876"/>
      <c r="M1551" s="876"/>
      <c r="N1551" s="876"/>
      <c r="O1551" s="876"/>
      <c r="P1551" s="876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3"/>
      <c r="E1552" s="677"/>
      <c r="F1552" s="677"/>
      <c r="G1552" s="677"/>
      <c r="H1552" s="874"/>
      <c r="I1552" s="875"/>
      <c r="J1552" s="875"/>
      <c r="K1552" s="876"/>
      <c r="L1552" s="876"/>
      <c r="M1552" s="876"/>
      <c r="N1552" s="876"/>
      <c r="O1552" s="876"/>
      <c r="P1552" s="876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3"/>
      <c r="E1553" s="677"/>
      <c r="F1553" s="677"/>
      <c r="G1553" s="677"/>
      <c r="H1553" s="874"/>
      <c r="I1553" s="875"/>
      <c r="J1553" s="875"/>
      <c r="K1553" s="876"/>
      <c r="L1553" s="876"/>
      <c r="M1553" s="876"/>
      <c r="N1553" s="876"/>
      <c r="O1553" s="876"/>
      <c r="P1553" s="876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3"/>
      <c r="E1554" s="677"/>
      <c r="F1554" s="677"/>
      <c r="G1554" s="677"/>
      <c r="H1554" s="874"/>
      <c r="I1554" s="875"/>
      <c r="J1554" s="875"/>
      <c r="K1554" s="876"/>
      <c r="L1554" s="876"/>
      <c r="M1554" s="876"/>
      <c r="N1554" s="876"/>
      <c r="O1554" s="876"/>
      <c r="P1554" s="876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3"/>
      <c r="E1555" s="677"/>
      <c r="F1555" s="677"/>
      <c r="G1555" s="677"/>
      <c r="H1555" s="874"/>
      <c r="I1555" s="875"/>
      <c r="J1555" s="875"/>
      <c r="K1555" s="876"/>
      <c r="L1555" s="876"/>
      <c r="M1555" s="876"/>
      <c r="N1555" s="876"/>
      <c r="O1555" s="876"/>
      <c r="P1555" s="876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3"/>
      <c r="E1556" s="677"/>
      <c r="F1556" s="677"/>
      <c r="G1556" s="677"/>
      <c r="H1556" s="874"/>
      <c r="I1556" s="875"/>
      <c r="J1556" s="875"/>
      <c r="K1556" s="876"/>
      <c r="L1556" s="876"/>
      <c r="M1556" s="876"/>
      <c r="N1556" s="876"/>
      <c r="O1556" s="876"/>
      <c r="P1556" s="876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3"/>
      <c r="E1557" s="677"/>
      <c r="F1557" s="677"/>
      <c r="G1557" s="677"/>
      <c r="H1557" s="874"/>
      <c r="I1557" s="875"/>
      <c r="J1557" s="875"/>
      <c r="K1557" s="876"/>
      <c r="L1557" s="876"/>
      <c r="M1557" s="876"/>
      <c r="N1557" s="876"/>
      <c r="O1557" s="876"/>
      <c r="P1557" s="876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3"/>
      <c r="E1558" s="677"/>
      <c r="F1558" s="677"/>
      <c r="G1558" s="677"/>
      <c r="H1558" s="874"/>
      <c r="I1558" s="875"/>
      <c r="J1558" s="875"/>
      <c r="K1558" s="876"/>
      <c r="L1558" s="876"/>
      <c r="M1558" s="876"/>
      <c r="N1558" s="876"/>
      <c r="O1558" s="876"/>
      <c r="P1558" s="876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3"/>
      <c r="E1559" s="677"/>
      <c r="F1559" s="677"/>
      <c r="G1559" s="677"/>
      <c r="H1559" s="874"/>
      <c r="I1559" s="875"/>
      <c r="J1559" s="875"/>
      <c r="K1559" s="876"/>
      <c r="L1559" s="876"/>
      <c r="M1559" s="876"/>
      <c r="N1559" s="876"/>
      <c r="O1559" s="876"/>
      <c r="P1559" s="876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3"/>
      <c r="E1560" s="677"/>
      <c r="F1560" s="677"/>
      <c r="G1560" s="677"/>
      <c r="H1560" s="874"/>
      <c r="I1560" s="875"/>
      <c r="J1560" s="875"/>
      <c r="K1560" s="876"/>
      <c r="L1560" s="876"/>
      <c r="M1560" s="876"/>
      <c r="N1560" s="876"/>
      <c r="O1560" s="876"/>
      <c r="P1560" s="876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3"/>
      <c r="E1561" s="677"/>
      <c r="F1561" s="677"/>
      <c r="G1561" s="677"/>
      <c r="H1561" s="874"/>
      <c r="I1561" s="875"/>
      <c r="J1561" s="875"/>
      <c r="K1561" s="876"/>
      <c r="L1561" s="876"/>
      <c r="M1561" s="876"/>
      <c r="N1561" s="876"/>
      <c r="O1561" s="876"/>
      <c r="P1561" s="876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3"/>
      <c r="E1562" s="677"/>
      <c r="F1562" s="677"/>
      <c r="G1562" s="677"/>
      <c r="H1562" s="874"/>
      <c r="I1562" s="875"/>
      <c r="J1562" s="875"/>
      <c r="K1562" s="876"/>
      <c r="L1562" s="876"/>
      <c r="M1562" s="876"/>
      <c r="N1562" s="876"/>
      <c r="O1562" s="876"/>
      <c r="P1562" s="876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3"/>
      <c r="E1563" s="677"/>
      <c r="F1563" s="677"/>
      <c r="G1563" s="677"/>
      <c r="H1563" s="874"/>
      <c r="I1563" s="875"/>
      <c r="J1563" s="875"/>
      <c r="K1563" s="876"/>
      <c r="L1563" s="876"/>
      <c r="M1563" s="876"/>
      <c r="N1563" s="876"/>
      <c r="O1563" s="876"/>
      <c r="P1563" s="876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3"/>
      <c r="E1564" s="677"/>
      <c r="F1564" s="677"/>
      <c r="G1564" s="677"/>
      <c r="H1564" s="874"/>
      <c r="I1564" s="875"/>
      <c r="J1564" s="875"/>
      <c r="K1564" s="876"/>
      <c r="L1564" s="876"/>
      <c r="M1564" s="876"/>
      <c r="N1564" s="876"/>
      <c r="O1564" s="876"/>
      <c r="P1564" s="876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3"/>
      <c r="E1565" s="677"/>
      <c r="F1565" s="677"/>
      <c r="G1565" s="677"/>
      <c r="H1565" s="874"/>
      <c r="I1565" s="875"/>
      <c r="J1565" s="875"/>
      <c r="K1565" s="876"/>
      <c r="L1565" s="876"/>
      <c r="M1565" s="876"/>
      <c r="N1565" s="876"/>
      <c r="O1565" s="876"/>
      <c r="P1565" s="876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3"/>
      <c r="E1566" s="677"/>
      <c r="F1566" s="677"/>
      <c r="G1566" s="677"/>
      <c r="H1566" s="874"/>
      <c r="I1566" s="875"/>
      <c r="J1566" s="875"/>
      <c r="K1566" s="876"/>
      <c r="L1566" s="876"/>
      <c r="M1566" s="876"/>
      <c r="N1566" s="876"/>
      <c r="O1566" s="876"/>
      <c r="P1566" s="876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3"/>
      <c r="E1567" s="677"/>
      <c r="F1567" s="677"/>
      <c r="G1567" s="677"/>
      <c r="H1567" s="874"/>
      <c r="I1567" s="875"/>
      <c r="J1567" s="875"/>
      <c r="K1567" s="876"/>
      <c r="L1567" s="876"/>
      <c r="M1567" s="876"/>
      <c r="N1567" s="876"/>
      <c r="O1567" s="876"/>
      <c r="P1567" s="876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3"/>
      <c r="E1568" s="677"/>
      <c r="F1568" s="677"/>
      <c r="G1568" s="677"/>
      <c r="H1568" s="874"/>
      <c r="I1568" s="875"/>
      <c r="J1568" s="875"/>
      <c r="K1568" s="876"/>
      <c r="L1568" s="876"/>
      <c r="M1568" s="876"/>
      <c r="N1568" s="876"/>
      <c r="O1568" s="876"/>
      <c r="P1568" s="876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3"/>
      <c r="E1569" s="677"/>
      <c r="F1569" s="677"/>
      <c r="G1569" s="677"/>
      <c r="H1569" s="874"/>
      <c r="I1569" s="875"/>
      <c r="J1569" s="875"/>
      <c r="K1569" s="876"/>
      <c r="L1569" s="876"/>
      <c r="M1569" s="876"/>
      <c r="N1569" s="876"/>
      <c r="O1569" s="876"/>
      <c r="P1569" s="876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3"/>
      <c r="E1570" s="677"/>
      <c r="F1570" s="677"/>
      <c r="G1570" s="677"/>
      <c r="H1570" s="874"/>
      <c r="I1570" s="875"/>
      <c r="J1570" s="875"/>
      <c r="K1570" s="876"/>
      <c r="L1570" s="876"/>
      <c r="M1570" s="876"/>
      <c r="N1570" s="876"/>
      <c r="O1570" s="876"/>
      <c r="P1570" s="876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3"/>
      <c r="E1571" s="677"/>
      <c r="F1571" s="677"/>
      <c r="G1571" s="677"/>
      <c r="H1571" s="874"/>
      <c r="I1571" s="875"/>
      <c r="J1571" s="875"/>
      <c r="K1571" s="876"/>
      <c r="L1571" s="876"/>
      <c r="M1571" s="876"/>
      <c r="N1571" s="876"/>
      <c r="O1571" s="876"/>
      <c r="P1571" s="876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3"/>
      <c r="E1572" s="677"/>
      <c r="F1572" s="677"/>
      <c r="G1572" s="677"/>
      <c r="H1572" s="874"/>
      <c r="I1572" s="875"/>
      <c r="J1572" s="875"/>
      <c r="K1572" s="876"/>
      <c r="L1572" s="876"/>
      <c r="M1572" s="876"/>
      <c r="N1572" s="876"/>
      <c r="O1572" s="876"/>
      <c r="P1572" s="876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3"/>
      <c r="E1573" s="677"/>
      <c r="F1573" s="677"/>
      <c r="G1573" s="677"/>
      <c r="H1573" s="874"/>
      <c r="I1573" s="875"/>
      <c r="J1573" s="875"/>
      <c r="K1573" s="876"/>
      <c r="L1573" s="876"/>
      <c r="M1573" s="876"/>
      <c r="N1573" s="876"/>
      <c r="O1573" s="876"/>
      <c r="P1573" s="876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3"/>
      <c r="E1574" s="677"/>
      <c r="F1574" s="677"/>
      <c r="G1574" s="677"/>
      <c r="H1574" s="874"/>
      <c r="I1574" s="875"/>
      <c r="J1574" s="875"/>
      <c r="K1574" s="876"/>
      <c r="L1574" s="876"/>
      <c r="M1574" s="876"/>
      <c r="N1574" s="876"/>
      <c r="O1574" s="876"/>
      <c r="P1574" s="876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3"/>
      <c r="E1575" s="677"/>
      <c r="F1575" s="677"/>
      <c r="G1575" s="677"/>
      <c r="H1575" s="874"/>
      <c r="I1575" s="875"/>
      <c r="J1575" s="875"/>
      <c r="K1575" s="876"/>
      <c r="L1575" s="876"/>
      <c r="M1575" s="876"/>
      <c r="N1575" s="876"/>
      <c r="O1575" s="876"/>
      <c r="P1575" s="876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3"/>
      <c r="E1576" s="677"/>
      <c r="F1576" s="677"/>
      <c r="G1576" s="677"/>
      <c r="H1576" s="874"/>
      <c r="I1576" s="875"/>
      <c r="J1576" s="875"/>
      <c r="K1576" s="876"/>
      <c r="L1576" s="876"/>
      <c r="M1576" s="876"/>
      <c r="N1576" s="876"/>
      <c r="O1576" s="876"/>
      <c r="P1576" s="876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3"/>
      <c r="E1577" s="677"/>
      <c r="F1577" s="677"/>
      <c r="G1577" s="677"/>
      <c r="H1577" s="874"/>
      <c r="I1577" s="875"/>
      <c r="J1577" s="875"/>
      <c r="K1577" s="876"/>
      <c r="L1577" s="876"/>
      <c r="M1577" s="876"/>
      <c r="N1577" s="876"/>
      <c r="O1577" s="876"/>
      <c r="P1577" s="876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3"/>
      <c r="E1578" s="677"/>
      <c r="F1578" s="677"/>
      <c r="G1578" s="677"/>
      <c r="H1578" s="874"/>
      <c r="I1578" s="875"/>
      <c r="J1578" s="875"/>
      <c r="K1578" s="876"/>
      <c r="L1578" s="876"/>
      <c r="M1578" s="876"/>
      <c r="N1578" s="876"/>
      <c r="O1578" s="876"/>
      <c r="P1578" s="876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3"/>
      <c r="E1579" s="677"/>
      <c r="F1579" s="677"/>
      <c r="G1579" s="677"/>
      <c r="H1579" s="874"/>
      <c r="I1579" s="875"/>
      <c r="J1579" s="875"/>
      <c r="K1579" s="876"/>
      <c r="L1579" s="876"/>
      <c r="M1579" s="876"/>
      <c r="N1579" s="876"/>
      <c r="O1579" s="876"/>
      <c r="P1579" s="876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3"/>
      <c r="E1580" s="677"/>
      <c r="F1580" s="677"/>
      <c r="G1580" s="677"/>
      <c r="H1580" s="874"/>
      <c r="I1580" s="875"/>
      <c r="J1580" s="875"/>
      <c r="K1580" s="876"/>
      <c r="L1580" s="876"/>
      <c r="M1580" s="876"/>
      <c r="N1580" s="876"/>
      <c r="O1580" s="876"/>
      <c r="P1580" s="876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3"/>
      <c r="E1581" s="677"/>
      <c r="F1581" s="677"/>
      <c r="G1581" s="677"/>
      <c r="H1581" s="874"/>
      <c r="I1581" s="875"/>
      <c r="J1581" s="875"/>
      <c r="K1581" s="876"/>
      <c r="L1581" s="876"/>
      <c r="M1581" s="876"/>
      <c r="N1581" s="876"/>
      <c r="O1581" s="876"/>
      <c r="P1581" s="876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3"/>
      <c r="E1582" s="677"/>
      <c r="F1582" s="677"/>
      <c r="G1582" s="677"/>
      <c r="H1582" s="874"/>
      <c r="I1582" s="875"/>
      <c r="J1582" s="875"/>
      <c r="K1582" s="876"/>
      <c r="L1582" s="876"/>
      <c r="M1582" s="876"/>
      <c r="N1582" s="876"/>
      <c r="O1582" s="876"/>
      <c r="P1582" s="876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3"/>
      <c r="E1583" s="677"/>
      <c r="F1583" s="677"/>
      <c r="G1583" s="677"/>
      <c r="H1583" s="874"/>
      <c r="I1583" s="875"/>
      <c r="J1583" s="875"/>
      <c r="K1583" s="876"/>
      <c r="L1583" s="876"/>
      <c r="M1583" s="876"/>
      <c r="N1583" s="876"/>
      <c r="O1583" s="876"/>
      <c r="P1583" s="876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3"/>
      <c r="E1584" s="677"/>
      <c r="F1584" s="677"/>
      <c r="G1584" s="677"/>
      <c r="H1584" s="874"/>
      <c r="I1584" s="875"/>
      <c r="J1584" s="875"/>
      <c r="K1584" s="876"/>
      <c r="L1584" s="876"/>
      <c r="M1584" s="876"/>
      <c r="N1584" s="876"/>
      <c r="O1584" s="876"/>
      <c r="P1584" s="876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3"/>
      <c r="E1585" s="677"/>
      <c r="F1585" s="677"/>
      <c r="G1585" s="677"/>
      <c r="H1585" s="874"/>
      <c r="I1585" s="875"/>
      <c r="J1585" s="875"/>
      <c r="K1585" s="876"/>
      <c r="L1585" s="876"/>
      <c r="M1585" s="876"/>
      <c r="N1585" s="876"/>
      <c r="O1585" s="876"/>
      <c r="P1585" s="876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3"/>
      <c r="E1586" s="677"/>
      <c r="F1586" s="677"/>
      <c r="G1586" s="677"/>
      <c r="H1586" s="874"/>
      <c r="I1586" s="875"/>
      <c r="J1586" s="875"/>
      <c r="K1586" s="876"/>
      <c r="L1586" s="876"/>
      <c r="M1586" s="876"/>
      <c r="N1586" s="876"/>
      <c r="O1586" s="876"/>
      <c r="P1586" s="876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3"/>
      <c r="E1587" s="677"/>
      <c r="F1587" s="677"/>
      <c r="G1587" s="677"/>
      <c r="H1587" s="874"/>
      <c r="I1587" s="875"/>
      <c r="J1587" s="875"/>
      <c r="K1587" s="876"/>
      <c r="L1587" s="876"/>
      <c r="M1587" s="876"/>
      <c r="N1587" s="876"/>
      <c r="O1587" s="876"/>
      <c r="P1587" s="876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3"/>
      <c r="E1588" s="677"/>
      <c r="F1588" s="677"/>
      <c r="G1588" s="677"/>
      <c r="H1588" s="874"/>
      <c r="I1588" s="875"/>
      <c r="J1588" s="875"/>
      <c r="K1588" s="876"/>
      <c r="L1588" s="876"/>
      <c r="M1588" s="876"/>
      <c r="N1588" s="876"/>
      <c r="O1588" s="876"/>
      <c r="P1588" s="876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3"/>
      <c r="E1589" s="677"/>
      <c r="F1589" s="677"/>
      <c r="G1589" s="677"/>
      <c r="H1589" s="874"/>
      <c r="I1589" s="875"/>
      <c r="J1589" s="875"/>
      <c r="K1589" s="876"/>
      <c r="L1589" s="876"/>
      <c r="M1589" s="876"/>
      <c r="N1589" s="876"/>
      <c r="O1589" s="876"/>
      <c r="P1589" s="876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3"/>
      <c r="E1590" s="677"/>
      <c r="F1590" s="677"/>
      <c r="G1590" s="677"/>
      <c r="H1590" s="874"/>
      <c r="I1590" s="875"/>
      <c r="J1590" s="875"/>
      <c r="K1590" s="876"/>
      <c r="L1590" s="876"/>
      <c r="M1590" s="876"/>
      <c r="N1590" s="876"/>
      <c r="O1590" s="876"/>
      <c r="P1590" s="876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3"/>
      <c r="E1591" s="677"/>
      <c r="F1591" s="677"/>
      <c r="G1591" s="677"/>
      <c r="H1591" s="874"/>
      <c r="I1591" s="875"/>
      <c r="J1591" s="875"/>
      <c r="K1591" s="876"/>
      <c r="L1591" s="876"/>
      <c r="M1591" s="876"/>
      <c r="N1591" s="876"/>
      <c r="O1591" s="876"/>
      <c r="P1591" s="876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3"/>
      <c r="E1592" s="677"/>
      <c r="F1592" s="677"/>
      <c r="G1592" s="677"/>
      <c r="H1592" s="874"/>
      <c r="I1592" s="875"/>
      <c r="J1592" s="875"/>
      <c r="K1592" s="876"/>
      <c r="L1592" s="876"/>
      <c r="M1592" s="876"/>
      <c r="N1592" s="876"/>
      <c r="O1592" s="876"/>
      <c r="P1592" s="876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3"/>
      <c r="E1593" s="677"/>
      <c r="F1593" s="677"/>
      <c r="G1593" s="677"/>
      <c r="H1593" s="874"/>
      <c r="I1593" s="875"/>
      <c r="J1593" s="875"/>
      <c r="K1593" s="876"/>
      <c r="L1593" s="876"/>
      <c r="M1593" s="876"/>
      <c r="N1593" s="876"/>
      <c r="O1593" s="876"/>
      <c r="P1593" s="876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3"/>
      <c r="E1594" s="677"/>
      <c r="F1594" s="677"/>
      <c r="G1594" s="677"/>
      <c r="H1594" s="874"/>
      <c r="I1594" s="875"/>
      <c r="J1594" s="875"/>
      <c r="K1594" s="876"/>
      <c r="L1594" s="876"/>
      <c r="M1594" s="876"/>
      <c r="N1594" s="876"/>
      <c r="O1594" s="876"/>
      <c r="P1594" s="876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3"/>
      <c r="E1595" s="677"/>
      <c r="F1595" s="677"/>
      <c r="G1595" s="677"/>
      <c r="H1595" s="874"/>
      <c r="I1595" s="875"/>
      <c r="J1595" s="875"/>
      <c r="K1595" s="876"/>
      <c r="L1595" s="876"/>
      <c r="M1595" s="876"/>
      <c r="N1595" s="876"/>
      <c r="O1595" s="876"/>
      <c r="P1595" s="876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3"/>
      <c r="E1596" s="677"/>
      <c r="F1596" s="677"/>
      <c r="G1596" s="677"/>
      <c r="H1596" s="874"/>
      <c r="I1596" s="875"/>
      <c r="J1596" s="875"/>
      <c r="K1596" s="876"/>
      <c r="L1596" s="876"/>
      <c r="M1596" s="876"/>
      <c r="N1596" s="876"/>
      <c r="O1596" s="876"/>
      <c r="P1596" s="876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3"/>
      <c r="E1597" s="677"/>
      <c r="F1597" s="677"/>
      <c r="G1597" s="677"/>
      <c r="H1597" s="874"/>
      <c r="I1597" s="875"/>
      <c r="J1597" s="875"/>
      <c r="K1597" s="876"/>
      <c r="L1597" s="876"/>
      <c r="M1597" s="876"/>
      <c r="N1597" s="876"/>
      <c r="O1597" s="876"/>
      <c r="P1597" s="876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3"/>
      <c r="E1598" s="677"/>
      <c r="F1598" s="677"/>
      <c r="G1598" s="677"/>
      <c r="H1598" s="874"/>
      <c r="I1598" s="875"/>
      <c r="J1598" s="875"/>
      <c r="K1598" s="876"/>
      <c r="L1598" s="876"/>
      <c r="M1598" s="876"/>
      <c r="N1598" s="876"/>
      <c r="O1598" s="876"/>
      <c r="P1598" s="876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3"/>
      <c r="E1599" s="677"/>
      <c r="F1599" s="677"/>
      <c r="G1599" s="677"/>
      <c r="H1599" s="874"/>
      <c r="I1599" s="875"/>
      <c r="J1599" s="875"/>
      <c r="K1599" s="876"/>
      <c r="L1599" s="876"/>
      <c r="M1599" s="876"/>
      <c r="N1599" s="876"/>
      <c r="O1599" s="876"/>
      <c r="P1599" s="876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3"/>
      <c r="E1600" s="677"/>
      <c r="F1600" s="677"/>
      <c r="G1600" s="677"/>
      <c r="H1600" s="874"/>
      <c r="I1600" s="875"/>
      <c r="J1600" s="875"/>
      <c r="K1600" s="876"/>
      <c r="L1600" s="876"/>
      <c r="M1600" s="876"/>
      <c r="N1600" s="876"/>
      <c r="O1600" s="876"/>
      <c r="P1600" s="876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3"/>
      <c r="E1601" s="677"/>
      <c r="F1601" s="677"/>
      <c r="G1601" s="677"/>
      <c r="H1601" s="874"/>
      <c r="I1601" s="875"/>
      <c r="J1601" s="875"/>
      <c r="K1601" s="876"/>
      <c r="L1601" s="876"/>
      <c r="M1601" s="876"/>
      <c r="N1601" s="876"/>
      <c r="O1601" s="876"/>
      <c r="P1601" s="876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3"/>
      <c r="E1602" s="677"/>
      <c r="F1602" s="677"/>
      <c r="G1602" s="677"/>
      <c r="H1602" s="874"/>
      <c r="I1602" s="875"/>
      <c r="J1602" s="875"/>
      <c r="K1602" s="876"/>
      <c r="L1602" s="876"/>
      <c r="M1602" s="876"/>
      <c r="N1602" s="876"/>
      <c r="O1602" s="876"/>
      <c r="P1602" s="876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3"/>
      <c r="E1603" s="677"/>
      <c r="F1603" s="677"/>
      <c r="G1603" s="677"/>
      <c r="H1603" s="874"/>
      <c r="I1603" s="875"/>
      <c r="J1603" s="875"/>
      <c r="K1603" s="876"/>
      <c r="L1603" s="876"/>
      <c r="M1603" s="876"/>
      <c r="N1603" s="876"/>
      <c r="O1603" s="876"/>
      <c r="P1603" s="876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3"/>
      <c r="E1604" s="677"/>
      <c r="F1604" s="677"/>
      <c r="G1604" s="677"/>
      <c r="H1604" s="874"/>
      <c r="I1604" s="875"/>
      <c r="J1604" s="875"/>
      <c r="K1604" s="876"/>
      <c r="L1604" s="876"/>
      <c r="M1604" s="876"/>
      <c r="N1604" s="876"/>
      <c r="O1604" s="876"/>
      <c r="P1604" s="876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3"/>
      <c r="E1605" s="677"/>
      <c r="F1605" s="677"/>
      <c r="G1605" s="677"/>
      <c r="H1605" s="874"/>
      <c r="I1605" s="875"/>
      <c r="J1605" s="875"/>
      <c r="K1605" s="876"/>
      <c r="L1605" s="876"/>
      <c r="M1605" s="876"/>
      <c r="N1605" s="876"/>
      <c r="O1605" s="876"/>
      <c r="P1605" s="876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3"/>
      <c r="E1606" s="677"/>
      <c r="F1606" s="677"/>
      <c r="G1606" s="677"/>
      <c r="H1606" s="874"/>
      <c r="I1606" s="875"/>
      <c r="J1606" s="875"/>
      <c r="K1606" s="876"/>
      <c r="L1606" s="876"/>
      <c r="M1606" s="876"/>
      <c r="N1606" s="876"/>
      <c r="O1606" s="876"/>
      <c r="P1606" s="876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3"/>
      <c r="E1607" s="677"/>
      <c r="F1607" s="677"/>
      <c r="G1607" s="677"/>
      <c r="H1607" s="874"/>
      <c r="I1607" s="875"/>
      <c r="J1607" s="875"/>
      <c r="K1607" s="876"/>
      <c r="L1607" s="876"/>
      <c r="M1607" s="876"/>
      <c r="N1607" s="876"/>
      <c r="O1607" s="876"/>
      <c r="P1607" s="876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3"/>
      <c r="E1608" s="677"/>
      <c r="F1608" s="677"/>
      <c r="G1608" s="677"/>
      <c r="H1608" s="874"/>
      <c r="I1608" s="875"/>
      <c r="J1608" s="875"/>
      <c r="K1608" s="876"/>
      <c r="L1608" s="876"/>
      <c r="M1608" s="876"/>
      <c r="N1608" s="876"/>
      <c r="O1608" s="876"/>
      <c r="P1608" s="876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3"/>
      <c r="E1609" s="677"/>
      <c r="F1609" s="677"/>
      <c r="G1609" s="677"/>
      <c r="H1609" s="874"/>
      <c r="I1609" s="875"/>
      <c r="J1609" s="875"/>
      <c r="K1609" s="876"/>
      <c r="L1609" s="876"/>
      <c r="M1609" s="876"/>
      <c r="N1609" s="876"/>
      <c r="O1609" s="876"/>
      <c r="P1609" s="876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3"/>
      <c r="E1610" s="677"/>
      <c r="F1610" s="677"/>
      <c r="G1610" s="677"/>
      <c r="H1610" s="874"/>
      <c r="I1610" s="875"/>
      <c r="J1610" s="875"/>
      <c r="K1610" s="876"/>
      <c r="L1610" s="876"/>
      <c r="M1610" s="876"/>
      <c r="N1610" s="876"/>
      <c r="O1610" s="876"/>
      <c r="P1610" s="876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3"/>
      <c r="E1611" s="677"/>
      <c r="F1611" s="677"/>
      <c r="G1611" s="677"/>
      <c r="H1611" s="874"/>
      <c r="I1611" s="875"/>
      <c r="J1611" s="875"/>
      <c r="K1611" s="876"/>
      <c r="L1611" s="876"/>
      <c r="M1611" s="876"/>
      <c r="N1611" s="876"/>
      <c r="O1611" s="876"/>
      <c r="P1611" s="876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3"/>
      <c r="E1612" s="677"/>
      <c r="F1612" s="677"/>
      <c r="G1612" s="677"/>
      <c r="H1612" s="874"/>
      <c r="I1612" s="875"/>
      <c r="J1612" s="875"/>
      <c r="K1612" s="876"/>
      <c r="L1612" s="876"/>
      <c r="M1612" s="876"/>
      <c r="N1612" s="876"/>
      <c r="O1612" s="876"/>
      <c r="P1612" s="876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3"/>
      <c r="E1613" s="677"/>
      <c r="F1613" s="677"/>
      <c r="G1613" s="677"/>
      <c r="H1613" s="874"/>
      <c r="I1613" s="875"/>
      <c r="J1613" s="875"/>
      <c r="K1613" s="876"/>
      <c r="L1613" s="876"/>
      <c r="M1613" s="876"/>
      <c r="N1613" s="876"/>
      <c r="O1613" s="876"/>
      <c r="P1613" s="876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3"/>
      <c r="E1614" s="677"/>
      <c r="F1614" s="677"/>
      <c r="G1614" s="677"/>
      <c r="H1614" s="874"/>
      <c r="I1614" s="875"/>
      <c r="J1614" s="875"/>
      <c r="K1614" s="876"/>
      <c r="L1614" s="876"/>
      <c r="M1614" s="876"/>
      <c r="N1614" s="876"/>
      <c r="O1614" s="876"/>
      <c r="P1614" s="876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3"/>
      <c r="E1615" s="677"/>
      <c r="F1615" s="677"/>
      <c r="G1615" s="677"/>
      <c r="H1615" s="874"/>
      <c r="I1615" s="875"/>
      <c r="J1615" s="875"/>
      <c r="K1615" s="876"/>
      <c r="L1615" s="876"/>
      <c r="M1615" s="876"/>
      <c r="N1615" s="876"/>
      <c r="O1615" s="876"/>
      <c r="P1615" s="876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3"/>
      <c r="E1616" s="677"/>
      <c r="F1616" s="677"/>
      <c r="G1616" s="677"/>
      <c r="H1616" s="874"/>
      <c r="I1616" s="875"/>
      <c r="J1616" s="875"/>
      <c r="K1616" s="876"/>
      <c r="L1616" s="876"/>
      <c r="M1616" s="876"/>
      <c r="N1616" s="876"/>
      <c r="O1616" s="876"/>
      <c r="P1616" s="876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3"/>
      <c r="E1617" s="677"/>
      <c r="F1617" s="677"/>
      <c r="G1617" s="677"/>
      <c r="H1617" s="874"/>
      <c r="I1617" s="875"/>
      <c r="J1617" s="875"/>
      <c r="K1617" s="876"/>
      <c r="L1617" s="876"/>
      <c r="M1617" s="876"/>
      <c r="N1617" s="876"/>
      <c r="O1617" s="876"/>
      <c r="P1617" s="876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3"/>
      <c r="E1618" s="677"/>
      <c r="F1618" s="677"/>
      <c r="G1618" s="677"/>
      <c r="H1618" s="874"/>
      <c r="I1618" s="875"/>
      <c r="J1618" s="875"/>
      <c r="K1618" s="876"/>
      <c r="L1618" s="876"/>
      <c r="M1618" s="876"/>
      <c r="N1618" s="876"/>
      <c r="O1618" s="876"/>
      <c r="P1618" s="876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3"/>
      <c r="E1619" s="677"/>
      <c r="F1619" s="677"/>
      <c r="G1619" s="677"/>
      <c r="H1619" s="874"/>
      <c r="I1619" s="875"/>
      <c r="J1619" s="875"/>
      <c r="K1619" s="876"/>
      <c r="L1619" s="876"/>
      <c r="M1619" s="876"/>
      <c r="N1619" s="876"/>
      <c r="O1619" s="876"/>
      <c r="P1619" s="876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3"/>
      <c r="E1620" s="677"/>
      <c r="F1620" s="677"/>
      <c r="G1620" s="677"/>
      <c r="H1620" s="874"/>
      <c r="I1620" s="875"/>
      <c r="J1620" s="875"/>
      <c r="K1620" s="876"/>
      <c r="L1620" s="876"/>
      <c r="M1620" s="876"/>
      <c r="N1620" s="876"/>
      <c r="O1620" s="876"/>
      <c r="P1620" s="876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3"/>
      <c r="E1621" s="677"/>
      <c r="F1621" s="677"/>
      <c r="G1621" s="677"/>
      <c r="H1621" s="874"/>
      <c r="I1621" s="875"/>
      <c r="J1621" s="875"/>
      <c r="K1621" s="876"/>
      <c r="L1621" s="876"/>
      <c r="M1621" s="876"/>
      <c r="N1621" s="876"/>
      <c r="O1621" s="876"/>
      <c r="P1621" s="876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3"/>
      <c r="E1622" s="677"/>
      <c r="F1622" s="677"/>
      <c r="G1622" s="677"/>
      <c r="H1622" s="874"/>
      <c r="I1622" s="875"/>
      <c r="J1622" s="875"/>
      <c r="K1622" s="876"/>
      <c r="L1622" s="876"/>
      <c r="M1622" s="876"/>
      <c r="N1622" s="876"/>
      <c r="O1622" s="876"/>
      <c r="P1622" s="876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3"/>
      <c r="E1623" s="677"/>
      <c r="F1623" s="677"/>
      <c r="G1623" s="677"/>
      <c r="H1623" s="874"/>
      <c r="I1623" s="875"/>
      <c r="J1623" s="875"/>
      <c r="K1623" s="876"/>
      <c r="L1623" s="876"/>
      <c r="M1623" s="876"/>
      <c r="N1623" s="876"/>
      <c r="O1623" s="876"/>
      <c r="P1623" s="876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3"/>
      <c r="E1624" s="677"/>
      <c r="F1624" s="677"/>
      <c r="G1624" s="677"/>
      <c r="H1624" s="874"/>
      <c r="I1624" s="875"/>
      <c r="J1624" s="875"/>
      <c r="K1624" s="876"/>
      <c r="L1624" s="876"/>
      <c r="M1624" s="876"/>
      <c r="N1624" s="876"/>
      <c r="O1624" s="876"/>
      <c r="P1624" s="876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3"/>
      <c r="E1625" s="677"/>
      <c r="F1625" s="677"/>
      <c r="G1625" s="677"/>
      <c r="H1625" s="874"/>
      <c r="I1625" s="875"/>
      <c r="J1625" s="875"/>
      <c r="K1625" s="876"/>
      <c r="L1625" s="876"/>
      <c r="M1625" s="876"/>
      <c r="N1625" s="876"/>
      <c r="O1625" s="876"/>
      <c r="P1625" s="876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3"/>
      <c r="E1626" s="677"/>
      <c r="F1626" s="677"/>
      <c r="G1626" s="677"/>
      <c r="H1626" s="874"/>
      <c r="I1626" s="875"/>
      <c r="J1626" s="875"/>
      <c r="K1626" s="876"/>
      <c r="L1626" s="876"/>
      <c r="M1626" s="876"/>
      <c r="N1626" s="876"/>
      <c r="O1626" s="876"/>
      <c r="P1626" s="876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3"/>
      <c r="E1627" s="677"/>
      <c r="F1627" s="677"/>
      <c r="G1627" s="677"/>
      <c r="H1627" s="874"/>
      <c r="I1627" s="875"/>
      <c r="J1627" s="875"/>
      <c r="K1627" s="876"/>
      <c r="L1627" s="876"/>
      <c r="M1627" s="876"/>
      <c r="N1627" s="876"/>
      <c r="O1627" s="876"/>
      <c r="P1627" s="876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3"/>
      <c r="E1628" s="677"/>
      <c r="F1628" s="677"/>
      <c r="G1628" s="677"/>
      <c r="H1628" s="874"/>
      <c r="I1628" s="875"/>
      <c r="J1628" s="875"/>
      <c r="K1628" s="876"/>
      <c r="L1628" s="876"/>
      <c r="M1628" s="876"/>
      <c r="N1628" s="876"/>
      <c r="O1628" s="876"/>
      <c r="P1628" s="876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3"/>
      <c r="E1629" s="677"/>
      <c r="F1629" s="677"/>
      <c r="G1629" s="677"/>
      <c r="H1629" s="874"/>
      <c r="I1629" s="875"/>
      <c r="J1629" s="875"/>
      <c r="K1629" s="876"/>
      <c r="L1629" s="876"/>
      <c r="M1629" s="876"/>
      <c r="N1629" s="876"/>
      <c r="O1629" s="876"/>
      <c r="P1629" s="876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3"/>
      <c r="E1630" s="677"/>
      <c r="F1630" s="677"/>
      <c r="G1630" s="677"/>
      <c r="H1630" s="874"/>
      <c r="I1630" s="875"/>
      <c r="J1630" s="875"/>
      <c r="K1630" s="876"/>
      <c r="L1630" s="876"/>
      <c r="M1630" s="876"/>
      <c r="N1630" s="876"/>
      <c r="O1630" s="876"/>
      <c r="P1630" s="876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3"/>
      <c r="E1631" s="677"/>
      <c r="F1631" s="677"/>
      <c r="G1631" s="677"/>
      <c r="H1631" s="874"/>
      <c r="I1631" s="875"/>
      <c r="J1631" s="875"/>
      <c r="K1631" s="876"/>
      <c r="L1631" s="876"/>
      <c r="M1631" s="876"/>
      <c r="N1631" s="876"/>
      <c r="O1631" s="876"/>
      <c r="P1631" s="876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3"/>
      <c r="E1632" s="677"/>
      <c r="F1632" s="677"/>
      <c r="G1632" s="677"/>
      <c r="H1632" s="874"/>
      <c r="I1632" s="875"/>
      <c r="J1632" s="875"/>
      <c r="K1632" s="876"/>
      <c r="L1632" s="876"/>
      <c r="M1632" s="876"/>
      <c r="N1632" s="876"/>
      <c r="O1632" s="876"/>
      <c r="P1632" s="876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3"/>
      <c r="E1633" s="677"/>
      <c r="F1633" s="677"/>
      <c r="G1633" s="677"/>
      <c r="H1633" s="874"/>
      <c r="I1633" s="875"/>
      <c r="J1633" s="875"/>
      <c r="K1633" s="876"/>
      <c r="L1633" s="876"/>
      <c r="M1633" s="876"/>
      <c r="N1633" s="876"/>
      <c r="O1633" s="876"/>
      <c r="P1633" s="876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3"/>
      <c r="E1634" s="677"/>
      <c r="F1634" s="677"/>
      <c r="G1634" s="677"/>
      <c r="H1634" s="874"/>
      <c r="I1634" s="875"/>
      <c r="J1634" s="875"/>
      <c r="K1634" s="876"/>
      <c r="L1634" s="876"/>
      <c r="M1634" s="876"/>
      <c r="N1634" s="876"/>
      <c r="O1634" s="876"/>
      <c r="P1634" s="876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3"/>
      <c r="E1635" s="677"/>
      <c r="F1635" s="677"/>
      <c r="G1635" s="677"/>
      <c r="H1635" s="874"/>
      <c r="I1635" s="875"/>
      <c r="J1635" s="875"/>
      <c r="K1635" s="876"/>
      <c r="L1635" s="876"/>
      <c r="M1635" s="876"/>
      <c r="N1635" s="876"/>
      <c r="O1635" s="876"/>
      <c r="P1635" s="876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3"/>
      <c r="E1636" s="677"/>
      <c r="F1636" s="677"/>
      <c r="G1636" s="677"/>
      <c r="H1636" s="874"/>
      <c r="I1636" s="875"/>
      <c r="J1636" s="875"/>
      <c r="K1636" s="876"/>
      <c r="L1636" s="876"/>
      <c r="M1636" s="876"/>
      <c r="N1636" s="876"/>
      <c r="O1636" s="876"/>
      <c r="P1636" s="876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3"/>
      <c r="E1637" s="677"/>
      <c r="F1637" s="677"/>
      <c r="G1637" s="677"/>
      <c r="H1637" s="874"/>
      <c r="I1637" s="875"/>
      <c r="J1637" s="875"/>
      <c r="K1637" s="876"/>
      <c r="L1637" s="876"/>
      <c r="M1637" s="876"/>
      <c r="N1637" s="876"/>
      <c r="O1637" s="876"/>
      <c r="P1637" s="876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3"/>
      <c r="E1638" s="677"/>
      <c r="F1638" s="677"/>
      <c r="G1638" s="677"/>
      <c r="H1638" s="874"/>
      <c r="I1638" s="875"/>
      <c r="J1638" s="875"/>
      <c r="K1638" s="876"/>
      <c r="L1638" s="876"/>
      <c r="M1638" s="876"/>
      <c r="N1638" s="876"/>
      <c r="O1638" s="876"/>
      <c r="P1638" s="876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3"/>
      <c r="E1639" s="677"/>
      <c r="F1639" s="677"/>
      <c r="G1639" s="677"/>
      <c r="H1639" s="874"/>
      <c r="I1639" s="875"/>
      <c r="J1639" s="875"/>
      <c r="K1639" s="876"/>
      <c r="L1639" s="876"/>
      <c r="M1639" s="876"/>
      <c r="N1639" s="876"/>
      <c r="O1639" s="876"/>
      <c r="P1639" s="876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3"/>
      <c r="E1640" s="677"/>
      <c r="F1640" s="677"/>
      <c r="G1640" s="677"/>
      <c r="H1640" s="874"/>
      <c r="I1640" s="875"/>
      <c r="J1640" s="875"/>
      <c r="K1640" s="876"/>
      <c r="L1640" s="876"/>
      <c r="M1640" s="876"/>
      <c r="N1640" s="876"/>
      <c r="O1640" s="876"/>
      <c r="P1640" s="876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3"/>
      <c r="E1641" s="677"/>
      <c r="F1641" s="677"/>
      <c r="G1641" s="677"/>
      <c r="H1641" s="874"/>
      <c r="I1641" s="875"/>
      <c r="J1641" s="875"/>
      <c r="K1641" s="876"/>
      <c r="L1641" s="876"/>
      <c r="M1641" s="876"/>
      <c r="N1641" s="876"/>
      <c r="O1641" s="876"/>
      <c r="P1641" s="876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3"/>
      <c r="E1642" s="677"/>
      <c r="F1642" s="677"/>
      <c r="G1642" s="677"/>
      <c r="H1642" s="874"/>
      <c r="I1642" s="875"/>
      <c r="J1642" s="875"/>
      <c r="K1642" s="876"/>
      <c r="L1642" s="876"/>
      <c r="M1642" s="876"/>
      <c r="N1642" s="876"/>
      <c r="O1642" s="876"/>
      <c r="P1642" s="876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3"/>
      <c r="E1643" s="677"/>
      <c r="F1643" s="677"/>
      <c r="G1643" s="677"/>
      <c r="H1643" s="874"/>
      <c r="I1643" s="875"/>
      <c r="J1643" s="875"/>
      <c r="K1643" s="876"/>
      <c r="L1643" s="876"/>
      <c r="M1643" s="876"/>
      <c r="N1643" s="876"/>
      <c r="O1643" s="876"/>
      <c r="P1643" s="876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3"/>
      <c r="E1644" s="677"/>
      <c r="F1644" s="677"/>
      <c r="G1644" s="677"/>
      <c r="H1644" s="874"/>
      <c r="I1644" s="875"/>
      <c r="J1644" s="875"/>
      <c r="K1644" s="876"/>
      <c r="L1644" s="876"/>
      <c r="M1644" s="876"/>
      <c r="N1644" s="876"/>
      <c r="O1644" s="876"/>
      <c r="P1644" s="876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3"/>
      <c r="E1645" s="677"/>
      <c r="F1645" s="677"/>
      <c r="G1645" s="677"/>
      <c r="H1645" s="874"/>
      <c r="I1645" s="875"/>
      <c r="J1645" s="875"/>
      <c r="K1645" s="876"/>
      <c r="L1645" s="876"/>
      <c r="M1645" s="876"/>
      <c r="N1645" s="876"/>
      <c r="O1645" s="876"/>
      <c r="P1645" s="876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3"/>
      <c r="E1646" s="677"/>
      <c r="F1646" s="677"/>
      <c r="G1646" s="677"/>
      <c r="H1646" s="874"/>
      <c r="I1646" s="875"/>
      <c r="J1646" s="875"/>
      <c r="K1646" s="876"/>
      <c r="L1646" s="876"/>
      <c r="M1646" s="876"/>
      <c r="N1646" s="876"/>
      <c r="O1646" s="876"/>
      <c r="P1646" s="876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3"/>
      <c r="E1647" s="677"/>
      <c r="F1647" s="677"/>
      <c r="G1647" s="677"/>
      <c r="H1647" s="874"/>
      <c r="I1647" s="875"/>
      <c r="J1647" s="875"/>
      <c r="K1647" s="876"/>
      <c r="L1647" s="876"/>
      <c r="M1647" s="876"/>
      <c r="N1647" s="876"/>
      <c r="O1647" s="876"/>
      <c r="P1647" s="876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3"/>
      <c r="E1648" s="677"/>
      <c r="F1648" s="677"/>
      <c r="G1648" s="677"/>
      <c r="H1648" s="874"/>
      <c r="I1648" s="875"/>
      <c r="J1648" s="875"/>
      <c r="K1648" s="876"/>
      <c r="L1648" s="876"/>
      <c r="M1648" s="876"/>
      <c r="N1648" s="876"/>
      <c r="O1648" s="876"/>
      <c r="P1648" s="876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3"/>
      <c r="E1649" s="677"/>
      <c r="F1649" s="677"/>
      <c r="G1649" s="677"/>
      <c r="H1649" s="874"/>
      <c r="I1649" s="875"/>
      <c r="J1649" s="875"/>
      <c r="K1649" s="876"/>
      <c r="L1649" s="876"/>
      <c r="M1649" s="876"/>
      <c r="N1649" s="876"/>
      <c r="O1649" s="876"/>
      <c r="P1649" s="876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3"/>
      <c r="E1650" s="677"/>
      <c r="F1650" s="677"/>
      <c r="G1650" s="677"/>
      <c r="H1650" s="874"/>
      <c r="I1650" s="875"/>
      <c r="J1650" s="875"/>
      <c r="K1650" s="876"/>
      <c r="L1650" s="876"/>
      <c r="M1650" s="876"/>
      <c r="N1650" s="876"/>
      <c r="O1650" s="876"/>
      <c r="P1650" s="876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3"/>
      <c r="E1651" s="677"/>
      <c r="F1651" s="677"/>
      <c r="G1651" s="677"/>
      <c r="H1651" s="874"/>
      <c r="I1651" s="875"/>
      <c r="J1651" s="875"/>
      <c r="K1651" s="876"/>
      <c r="L1651" s="876"/>
      <c r="M1651" s="876"/>
      <c r="N1651" s="876"/>
      <c r="O1651" s="876"/>
      <c r="P1651" s="876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3"/>
      <c r="E1652" s="677"/>
      <c r="F1652" s="677"/>
      <c r="G1652" s="677"/>
      <c r="H1652" s="874"/>
      <c r="I1652" s="875"/>
      <c r="J1652" s="875"/>
      <c r="K1652" s="876"/>
      <c r="L1652" s="876"/>
      <c r="M1652" s="876"/>
      <c r="N1652" s="876"/>
      <c r="O1652" s="876"/>
      <c r="P1652" s="876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3"/>
      <c r="E1653" s="677"/>
      <c r="F1653" s="677"/>
      <c r="G1653" s="677"/>
      <c r="H1653" s="874"/>
      <c r="I1653" s="875"/>
      <c r="J1653" s="875"/>
      <c r="K1653" s="876"/>
      <c r="L1653" s="876"/>
      <c r="M1653" s="876"/>
      <c r="N1653" s="876"/>
      <c r="O1653" s="876"/>
      <c r="P1653" s="876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3"/>
      <c r="E1654" s="677"/>
      <c r="F1654" s="677"/>
      <c r="G1654" s="677"/>
      <c r="H1654" s="874"/>
      <c r="I1654" s="875"/>
      <c r="J1654" s="875"/>
      <c r="K1654" s="876"/>
      <c r="L1654" s="876"/>
      <c r="M1654" s="876"/>
      <c r="N1654" s="876"/>
      <c r="O1654" s="876"/>
      <c r="P1654" s="876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3"/>
      <c r="E1655" s="677"/>
      <c r="F1655" s="677"/>
      <c r="G1655" s="677"/>
      <c r="H1655" s="874"/>
      <c r="I1655" s="875"/>
      <c r="J1655" s="875"/>
      <c r="K1655" s="876"/>
      <c r="L1655" s="876"/>
      <c r="M1655" s="876"/>
      <c r="N1655" s="876"/>
      <c r="O1655" s="876"/>
      <c r="P1655" s="876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3"/>
      <c r="E1656" s="677"/>
      <c r="F1656" s="677"/>
      <c r="G1656" s="677"/>
      <c r="H1656" s="874"/>
      <c r="I1656" s="875"/>
      <c r="J1656" s="875"/>
      <c r="K1656" s="876"/>
      <c r="L1656" s="876"/>
      <c r="M1656" s="876"/>
      <c r="N1656" s="876"/>
      <c r="O1656" s="876"/>
      <c r="P1656" s="876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3"/>
      <c r="E1657" s="677"/>
      <c r="F1657" s="677"/>
      <c r="G1657" s="677"/>
      <c r="H1657" s="874"/>
      <c r="I1657" s="875"/>
      <c r="J1657" s="875"/>
      <c r="K1657" s="876"/>
      <c r="L1657" s="876"/>
      <c r="M1657" s="876"/>
      <c r="N1657" s="876"/>
      <c r="O1657" s="876"/>
      <c r="P1657" s="876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3"/>
      <c r="E1658" s="677"/>
      <c r="F1658" s="677"/>
      <c r="G1658" s="677"/>
      <c r="H1658" s="874"/>
      <c r="I1658" s="875"/>
      <c r="J1658" s="875"/>
      <c r="K1658" s="876"/>
      <c r="L1658" s="876"/>
      <c r="M1658" s="876"/>
      <c r="N1658" s="876"/>
      <c r="O1658" s="876"/>
      <c r="P1658" s="876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3"/>
      <c r="E1659" s="677"/>
      <c r="F1659" s="677"/>
      <c r="G1659" s="677"/>
      <c r="H1659" s="874"/>
      <c r="I1659" s="875"/>
      <c r="J1659" s="875"/>
      <c r="K1659" s="876"/>
      <c r="L1659" s="876"/>
      <c r="M1659" s="876"/>
      <c r="N1659" s="876"/>
      <c r="O1659" s="876"/>
      <c r="P1659" s="876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3"/>
      <c r="E1660" s="677"/>
      <c r="F1660" s="677"/>
      <c r="G1660" s="677"/>
      <c r="H1660" s="874"/>
      <c r="I1660" s="875"/>
      <c r="J1660" s="875"/>
      <c r="K1660" s="876"/>
      <c r="L1660" s="876"/>
      <c r="M1660" s="876"/>
      <c r="N1660" s="876"/>
      <c r="O1660" s="876"/>
      <c r="P1660" s="876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3"/>
      <c r="E1661" s="677"/>
      <c r="F1661" s="677"/>
      <c r="G1661" s="677"/>
      <c r="H1661" s="874"/>
      <c r="I1661" s="875"/>
      <c r="J1661" s="875"/>
      <c r="K1661" s="876"/>
      <c r="L1661" s="876"/>
      <c r="M1661" s="876"/>
      <c r="N1661" s="876"/>
      <c r="O1661" s="876"/>
      <c r="P1661" s="876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3"/>
      <c r="E1662" s="677"/>
      <c r="F1662" s="677"/>
      <c r="G1662" s="677"/>
      <c r="H1662" s="874"/>
      <c r="I1662" s="875"/>
      <c r="J1662" s="875"/>
      <c r="K1662" s="876"/>
      <c r="L1662" s="876"/>
      <c r="M1662" s="876"/>
      <c r="N1662" s="876"/>
      <c r="O1662" s="876"/>
      <c r="P1662" s="876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3"/>
      <c r="E1663" s="677"/>
      <c r="F1663" s="677"/>
      <c r="G1663" s="677"/>
      <c r="H1663" s="874"/>
      <c r="I1663" s="875"/>
      <c r="J1663" s="875"/>
      <c r="K1663" s="876"/>
      <c r="L1663" s="876"/>
      <c r="M1663" s="876"/>
      <c r="N1663" s="876"/>
      <c r="O1663" s="876"/>
      <c r="P1663" s="876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3"/>
      <c r="E1664" s="677"/>
      <c r="F1664" s="677"/>
      <c r="G1664" s="677"/>
      <c r="H1664" s="874"/>
      <c r="I1664" s="875"/>
      <c r="J1664" s="875"/>
      <c r="K1664" s="876"/>
      <c r="L1664" s="876"/>
      <c r="M1664" s="876"/>
      <c r="N1664" s="876"/>
      <c r="O1664" s="876"/>
      <c r="P1664" s="876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3"/>
      <c r="E1665" s="677"/>
      <c r="F1665" s="677"/>
      <c r="G1665" s="677"/>
      <c r="H1665" s="874"/>
      <c r="I1665" s="875"/>
      <c r="J1665" s="875"/>
      <c r="K1665" s="876"/>
      <c r="L1665" s="876"/>
      <c r="M1665" s="876"/>
      <c r="N1665" s="876"/>
      <c r="O1665" s="876"/>
      <c r="P1665" s="876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3"/>
      <c r="E1666" s="677"/>
      <c r="F1666" s="677"/>
      <c r="G1666" s="677"/>
      <c r="H1666" s="874"/>
      <c r="I1666" s="875"/>
      <c r="J1666" s="875"/>
      <c r="K1666" s="876"/>
      <c r="L1666" s="876"/>
      <c r="M1666" s="876"/>
      <c r="N1666" s="876"/>
      <c r="O1666" s="876"/>
      <c r="P1666" s="876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3"/>
      <c r="E1667" s="677"/>
      <c r="F1667" s="677"/>
      <c r="G1667" s="677"/>
      <c r="H1667" s="874"/>
      <c r="I1667" s="875"/>
      <c r="J1667" s="875"/>
      <c r="K1667" s="876"/>
      <c r="L1667" s="876"/>
      <c r="M1667" s="876"/>
      <c r="N1667" s="876"/>
      <c r="O1667" s="876"/>
      <c r="P1667" s="876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3"/>
      <c r="E1668" s="677"/>
      <c r="F1668" s="677"/>
      <c r="G1668" s="677"/>
      <c r="H1668" s="874"/>
      <c r="I1668" s="875"/>
      <c r="J1668" s="875"/>
      <c r="K1668" s="876"/>
      <c r="L1668" s="876"/>
      <c r="M1668" s="876"/>
      <c r="N1668" s="876"/>
      <c r="O1668" s="876"/>
      <c r="P1668" s="876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3"/>
      <c r="E1669" s="677"/>
      <c r="F1669" s="677"/>
      <c r="G1669" s="677"/>
      <c r="H1669" s="874"/>
      <c r="I1669" s="875"/>
      <c r="J1669" s="875"/>
      <c r="K1669" s="876"/>
      <c r="L1669" s="876"/>
      <c r="M1669" s="876"/>
      <c r="N1669" s="876"/>
      <c r="O1669" s="876"/>
      <c r="P1669" s="876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3"/>
      <c r="E1670" s="677"/>
      <c r="F1670" s="677"/>
      <c r="G1670" s="677"/>
      <c r="H1670" s="874"/>
      <c r="I1670" s="875"/>
      <c r="J1670" s="875"/>
      <c r="K1670" s="876"/>
      <c r="L1670" s="876"/>
      <c r="M1670" s="876"/>
      <c r="N1670" s="876"/>
      <c r="O1670" s="876"/>
      <c r="P1670" s="876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3"/>
      <c r="E1671" s="677"/>
      <c r="F1671" s="677"/>
      <c r="G1671" s="677"/>
      <c r="H1671" s="874"/>
      <c r="I1671" s="875"/>
      <c r="J1671" s="875"/>
      <c r="K1671" s="876"/>
      <c r="L1671" s="876"/>
      <c r="M1671" s="876"/>
      <c r="N1671" s="876"/>
      <c r="O1671" s="876"/>
      <c r="P1671" s="876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3"/>
      <c r="E1672" s="677"/>
      <c r="F1672" s="677"/>
      <c r="G1672" s="677"/>
      <c r="H1672" s="874"/>
      <c r="I1672" s="875"/>
      <c r="J1672" s="875"/>
      <c r="K1672" s="876"/>
      <c r="L1672" s="876"/>
      <c r="M1672" s="876"/>
      <c r="N1672" s="876"/>
      <c r="O1672" s="876"/>
      <c r="P1672" s="876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3"/>
      <c r="E1673" s="677"/>
      <c r="F1673" s="677"/>
      <c r="G1673" s="677"/>
      <c r="H1673" s="874"/>
      <c r="I1673" s="875"/>
      <c r="J1673" s="875"/>
      <c r="K1673" s="876"/>
      <c r="L1673" s="876"/>
      <c r="M1673" s="876"/>
      <c r="N1673" s="876"/>
      <c r="O1673" s="876"/>
      <c r="P1673" s="876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3"/>
      <c r="E1674" s="677"/>
      <c r="F1674" s="677"/>
      <c r="G1674" s="677"/>
      <c r="H1674" s="874"/>
      <c r="I1674" s="875"/>
      <c r="J1674" s="875"/>
      <c r="K1674" s="876"/>
      <c r="L1674" s="876"/>
      <c r="M1674" s="876"/>
      <c r="N1674" s="876"/>
      <c r="O1674" s="876"/>
      <c r="P1674" s="876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3"/>
      <c r="E1675" s="677"/>
      <c r="F1675" s="677"/>
      <c r="G1675" s="677"/>
      <c r="H1675" s="874"/>
      <c r="I1675" s="875"/>
      <c r="J1675" s="875"/>
      <c r="K1675" s="876"/>
      <c r="L1675" s="876"/>
      <c r="M1675" s="876"/>
      <c r="N1675" s="876"/>
      <c r="O1675" s="876"/>
      <c r="P1675" s="876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3"/>
      <c r="E1676" s="677"/>
      <c r="F1676" s="677"/>
      <c r="G1676" s="677"/>
      <c r="H1676" s="874"/>
      <c r="I1676" s="875"/>
      <c r="J1676" s="875"/>
      <c r="K1676" s="876"/>
      <c r="L1676" s="876"/>
      <c r="M1676" s="876"/>
      <c r="N1676" s="876"/>
      <c r="O1676" s="876"/>
      <c r="P1676" s="876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3"/>
      <c r="E1677" s="677"/>
      <c r="F1677" s="677"/>
      <c r="G1677" s="677"/>
      <c r="H1677" s="874"/>
      <c r="I1677" s="875"/>
      <c r="J1677" s="875"/>
      <c r="K1677" s="876"/>
      <c r="L1677" s="876"/>
      <c r="M1677" s="876"/>
      <c r="N1677" s="876"/>
      <c r="O1677" s="876"/>
      <c r="P1677" s="876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3"/>
      <c r="E1678" s="677"/>
      <c r="F1678" s="677"/>
      <c r="G1678" s="677"/>
      <c r="H1678" s="874"/>
      <c r="I1678" s="875"/>
      <c r="J1678" s="875"/>
      <c r="K1678" s="876"/>
      <c r="L1678" s="876"/>
      <c r="M1678" s="876"/>
      <c r="N1678" s="876"/>
      <c r="O1678" s="876"/>
      <c r="P1678" s="876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3"/>
      <c r="E1679" s="677"/>
      <c r="F1679" s="677"/>
      <c r="G1679" s="677"/>
      <c r="H1679" s="874"/>
      <c r="I1679" s="875"/>
      <c r="J1679" s="875"/>
      <c r="K1679" s="876"/>
      <c r="L1679" s="876"/>
      <c r="M1679" s="876"/>
      <c r="N1679" s="876"/>
      <c r="O1679" s="876"/>
      <c r="P1679" s="876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3"/>
      <c r="E1680" s="677"/>
      <c r="F1680" s="677"/>
      <c r="G1680" s="677"/>
      <c r="H1680" s="874"/>
      <c r="I1680" s="875"/>
      <c r="J1680" s="875"/>
      <c r="K1680" s="876"/>
      <c r="L1680" s="876"/>
      <c r="M1680" s="876"/>
      <c r="N1680" s="876"/>
      <c r="O1680" s="876"/>
      <c r="P1680" s="876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3"/>
      <c r="E1681" s="677"/>
      <c r="F1681" s="677"/>
      <c r="G1681" s="677"/>
      <c r="H1681" s="874"/>
      <c r="I1681" s="875"/>
      <c r="J1681" s="875"/>
      <c r="K1681" s="876"/>
      <c r="L1681" s="876"/>
      <c r="M1681" s="876"/>
      <c r="N1681" s="876"/>
      <c r="O1681" s="876"/>
      <c r="P1681" s="876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3"/>
      <c r="E1682" s="677"/>
      <c r="F1682" s="677"/>
      <c r="G1682" s="677"/>
      <c r="H1682" s="874"/>
      <c r="I1682" s="875"/>
      <c r="J1682" s="875"/>
      <c r="K1682" s="876"/>
      <c r="L1682" s="876"/>
      <c r="M1682" s="876"/>
      <c r="N1682" s="876"/>
      <c r="O1682" s="876"/>
      <c r="P1682" s="876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3"/>
      <c r="E1683" s="677"/>
      <c r="F1683" s="677"/>
      <c r="G1683" s="677"/>
      <c r="H1683" s="874"/>
      <c r="I1683" s="875"/>
      <c r="J1683" s="875"/>
      <c r="K1683" s="876"/>
      <c r="L1683" s="876"/>
      <c r="M1683" s="876"/>
      <c r="N1683" s="876"/>
      <c r="O1683" s="876"/>
      <c r="P1683" s="876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3"/>
      <c r="E1684" s="677"/>
      <c r="F1684" s="677"/>
      <c r="G1684" s="677"/>
      <c r="H1684" s="874"/>
      <c r="I1684" s="875"/>
      <c r="J1684" s="875"/>
      <c r="K1684" s="876"/>
      <c r="L1684" s="876"/>
      <c r="M1684" s="876"/>
      <c r="N1684" s="876"/>
      <c r="O1684" s="876"/>
      <c r="P1684" s="876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3"/>
      <c r="E1685" s="677"/>
      <c r="F1685" s="677"/>
      <c r="G1685" s="677"/>
      <c r="H1685" s="874"/>
      <c r="I1685" s="875"/>
      <c r="J1685" s="875"/>
      <c r="K1685" s="876"/>
      <c r="L1685" s="876"/>
      <c r="M1685" s="876"/>
      <c r="N1685" s="876"/>
      <c r="O1685" s="876"/>
      <c r="P1685" s="876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3"/>
      <c r="E1686" s="677"/>
      <c r="F1686" s="677"/>
      <c r="G1686" s="677"/>
      <c r="H1686" s="874"/>
      <c r="I1686" s="875"/>
      <c r="J1686" s="875"/>
      <c r="K1686" s="876"/>
      <c r="L1686" s="876"/>
      <c r="M1686" s="876"/>
      <c r="N1686" s="876"/>
      <c r="O1686" s="876"/>
      <c r="P1686" s="876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3"/>
      <c r="E1687" s="677"/>
      <c r="F1687" s="677"/>
      <c r="G1687" s="677"/>
      <c r="H1687" s="874"/>
      <c r="I1687" s="875"/>
      <c r="J1687" s="875"/>
      <c r="K1687" s="876"/>
      <c r="L1687" s="876"/>
      <c r="M1687" s="876"/>
      <c r="N1687" s="876"/>
      <c r="O1687" s="876"/>
      <c r="P1687" s="876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3"/>
      <c r="E1688" s="677"/>
      <c r="F1688" s="677"/>
      <c r="G1688" s="677"/>
      <c r="H1688" s="874"/>
      <c r="I1688" s="875"/>
      <c r="J1688" s="875"/>
      <c r="K1688" s="876"/>
      <c r="L1688" s="876"/>
      <c r="M1688" s="876"/>
      <c r="N1688" s="876"/>
      <c r="O1688" s="876"/>
      <c r="P1688" s="876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3"/>
      <c r="E1689" s="677"/>
      <c r="F1689" s="677"/>
      <c r="G1689" s="677"/>
      <c r="H1689" s="874"/>
      <c r="I1689" s="875"/>
      <c r="J1689" s="875"/>
      <c r="K1689" s="876"/>
      <c r="L1689" s="876"/>
      <c r="M1689" s="876"/>
      <c r="N1689" s="876"/>
      <c r="O1689" s="876"/>
      <c r="P1689" s="876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3"/>
      <c r="E1690" s="677"/>
      <c r="F1690" s="677"/>
      <c r="G1690" s="677"/>
      <c r="H1690" s="874"/>
      <c r="I1690" s="875"/>
      <c r="J1690" s="875"/>
      <c r="K1690" s="876"/>
      <c r="L1690" s="876"/>
      <c r="M1690" s="876"/>
      <c r="N1690" s="876"/>
      <c r="O1690" s="876"/>
      <c r="P1690" s="876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3"/>
      <c r="E1691" s="677"/>
      <c r="F1691" s="677"/>
      <c r="G1691" s="677"/>
      <c r="H1691" s="874"/>
      <c r="I1691" s="875"/>
      <c r="J1691" s="875"/>
      <c r="K1691" s="876"/>
      <c r="L1691" s="876"/>
      <c r="M1691" s="876"/>
      <c r="N1691" s="876"/>
      <c r="O1691" s="876"/>
      <c r="P1691" s="876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3"/>
      <c r="E1692" s="677"/>
      <c r="F1692" s="677"/>
      <c r="G1692" s="677"/>
      <c r="H1692" s="874"/>
      <c r="I1692" s="875"/>
      <c r="J1692" s="875"/>
      <c r="K1692" s="876"/>
      <c r="L1692" s="876"/>
      <c r="M1692" s="876"/>
      <c r="N1692" s="876"/>
      <c r="O1692" s="876"/>
      <c r="P1692" s="876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3"/>
      <c r="E1693" s="677"/>
      <c r="F1693" s="677"/>
      <c r="G1693" s="677"/>
      <c r="H1693" s="874"/>
      <c r="I1693" s="875"/>
      <c r="J1693" s="875"/>
      <c r="K1693" s="876"/>
      <c r="L1693" s="876"/>
      <c r="M1693" s="876"/>
      <c r="N1693" s="876"/>
      <c r="O1693" s="876"/>
      <c r="P1693" s="876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3"/>
      <c r="E1694" s="677"/>
      <c r="F1694" s="677"/>
      <c r="G1694" s="677"/>
      <c r="H1694" s="874"/>
      <c r="I1694" s="875"/>
      <c r="J1694" s="875"/>
      <c r="K1694" s="876"/>
      <c r="L1694" s="876"/>
      <c r="M1694" s="876"/>
      <c r="N1694" s="876"/>
      <c r="O1694" s="876"/>
      <c r="P1694" s="876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3"/>
      <c r="E1695" s="677"/>
      <c r="F1695" s="677"/>
      <c r="G1695" s="677"/>
      <c r="H1695" s="874"/>
      <c r="I1695" s="875"/>
      <c r="J1695" s="875"/>
      <c r="K1695" s="876"/>
      <c r="L1695" s="876"/>
      <c r="M1695" s="876"/>
      <c r="N1695" s="876"/>
      <c r="O1695" s="876"/>
      <c r="P1695" s="876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3"/>
      <c r="E1696" s="677"/>
      <c r="F1696" s="677"/>
      <c r="G1696" s="677"/>
      <c r="H1696" s="874"/>
      <c r="I1696" s="875"/>
      <c r="J1696" s="875"/>
      <c r="K1696" s="876"/>
      <c r="L1696" s="876"/>
      <c r="M1696" s="876"/>
      <c r="N1696" s="876"/>
      <c r="O1696" s="876"/>
      <c r="P1696" s="876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3"/>
      <c r="E1697" s="677"/>
      <c r="F1697" s="677"/>
      <c r="G1697" s="677"/>
      <c r="H1697" s="874"/>
      <c r="I1697" s="875"/>
      <c r="J1697" s="875"/>
      <c r="K1697" s="876"/>
      <c r="L1697" s="876"/>
      <c r="M1697" s="876"/>
      <c r="N1697" s="876"/>
      <c r="O1697" s="876"/>
      <c r="P1697" s="876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3"/>
      <c r="E1698" s="677"/>
      <c r="F1698" s="677"/>
      <c r="G1698" s="677"/>
      <c r="H1698" s="874"/>
      <c r="I1698" s="875"/>
      <c r="J1698" s="875"/>
      <c r="K1698" s="876"/>
      <c r="L1698" s="876"/>
      <c r="M1698" s="876"/>
      <c r="N1698" s="876"/>
      <c r="O1698" s="876"/>
      <c r="P1698" s="876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3"/>
      <c r="E1699" s="677"/>
      <c r="F1699" s="677"/>
      <c r="G1699" s="677"/>
      <c r="H1699" s="874"/>
      <c r="I1699" s="875"/>
      <c r="J1699" s="875"/>
      <c r="K1699" s="876"/>
      <c r="L1699" s="876"/>
      <c r="M1699" s="876"/>
      <c r="N1699" s="876"/>
      <c r="O1699" s="876"/>
      <c r="P1699" s="876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3"/>
      <c r="E1700" s="677"/>
      <c r="F1700" s="677"/>
      <c r="G1700" s="677"/>
      <c r="H1700" s="874"/>
      <c r="I1700" s="875"/>
      <c r="J1700" s="875"/>
      <c r="K1700" s="876"/>
      <c r="L1700" s="876"/>
      <c r="M1700" s="876"/>
      <c r="N1700" s="876"/>
      <c r="O1700" s="876"/>
      <c r="P1700" s="876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3"/>
      <c r="E1701" s="677"/>
      <c r="F1701" s="677"/>
      <c r="G1701" s="677"/>
      <c r="H1701" s="874"/>
      <c r="I1701" s="875"/>
      <c r="J1701" s="875"/>
      <c r="K1701" s="876"/>
      <c r="L1701" s="876"/>
      <c r="M1701" s="876"/>
      <c r="N1701" s="876"/>
      <c r="O1701" s="876"/>
      <c r="P1701" s="876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3"/>
      <c r="E1702" s="677"/>
      <c r="F1702" s="677"/>
      <c r="G1702" s="677"/>
      <c r="H1702" s="874"/>
      <c r="I1702" s="875"/>
      <c r="J1702" s="875"/>
      <c r="K1702" s="876"/>
      <c r="L1702" s="876"/>
      <c r="M1702" s="876"/>
      <c r="N1702" s="876"/>
      <c r="O1702" s="876"/>
      <c r="P1702" s="876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3"/>
      <c r="E1703" s="677"/>
      <c r="F1703" s="677"/>
      <c r="G1703" s="677"/>
      <c r="H1703" s="874"/>
      <c r="I1703" s="875"/>
      <c r="J1703" s="875"/>
      <c r="K1703" s="876"/>
      <c r="L1703" s="876"/>
      <c r="M1703" s="876"/>
      <c r="N1703" s="876"/>
      <c r="O1703" s="876"/>
      <c r="P1703" s="876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3"/>
      <c r="E1704" s="677"/>
      <c r="F1704" s="677"/>
      <c r="G1704" s="677"/>
      <c r="H1704" s="874"/>
      <c r="I1704" s="875"/>
      <c r="J1704" s="875"/>
      <c r="K1704" s="876"/>
      <c r="L1704" s="876"/>
      <c r="M1704" s="876"/>
      <c r="N1704" s="876"/>
      <c r="O1704" s="876"/>
      <c r="P1704" s="876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3"/>
      <c r="E1705" s="677"/>
      <c r="F1705" s="677"/>
      <c r="G1705" s="677"/>
      <c r="H1705" s="874"/>
      <c r="I1705" s="875"/>
      <c r="J1705" s="875"/>
      <c r="K1705" s="876"/>
      <c r="L1705" s="876"/>
      <c r="M1705" s="876"/>
      <c r="N1705" s="876"/>
      <c r="O1705" s="876"/>
      <c r="P1705" s="876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3"/>
      <c r="E1706" s="677"/>
      <c r="F1706" s="677"/>
      <c r="G1706" s="677"/>
      <c r="H1706" s="874"/>
      <c r="I1706" s="875"/>
      <c r="J1706" s="875"/>
      <c r="K1706" s="876"/>
      <c r="L1706" s="876"/>
      <c r="M1706" s="876"/>
      <c r="N1706" s="876"/>
      <c r="O1706" s="876"/>
      <c r="P1706" s="876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3"/>
      <c r="E1707" s="677"/>
      <c r="F1707" s="677"/>
      <c r="G1707" s="677"/>
      <c r="H1707" s="874"/>
      <c r="I1707" s="875"/>
      <c r="J1707" s="875"/>
      <c r="K1707" s="876"/>
      <c r="L1707" s="876"/>
      <c r="M1707" s="876"/>
      <c r="N1707" s="876"/>
      <c r="O1707" s="876"/>
      <c r="P1707" s="876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3"/>
      <c r="E1708" s="677"/>
      <c r="F1708" s="677"/>
      <c r="G1708" s="677"/>
      <c r="H1708" s="874"/>
      <c r="I1708" s="875"/>
      <c r="J1708" s="875"/>
      <c r="K1708" s="876"/>
      <c r="L1708" s="876"/>
      <c r="M1708" s="876"/>
      <c r="N1708" s="876"/>
      <c r="O1708" s="876"/>
      <c r="P1708" s="876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3"/>
      <c r="E1709" s="677"/>
      <c r="F1709" s="677"/>
      <c r="G1709" s="677"/>
      <c r="H1709" s="874"/>
      <c r="I1709" s="875"/>
      <c r="J1709" s="875"/>
      <c r="K1709" s="876"/>
      <c r="L1709" s="876"/>
      <c r="M1709" s="876"/>
      <c r="N1709" s="876"/>
      <c r="O1709" s="876"/>
      <c r="P1709" s="876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3"/>
      <c r="E1710" s="677"/>
      <c r="F1710" s="677"/>
      <c r="G1710" s="677"/>
      <c r="H1710" s="874"/>
      <c r="I1710" s="875"/>
      <c r="J1710" s="875"/>
      <c r="K1710" s="876"/>
      <c r="L1710" s="876"/>
      <c r="M1710" s="876"/>
      <c r="N1710" s="876"/>
      <c r="O1710" s="876"/>
      <c r="P1710" s="876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3"/>
      <c r="E1711" s="677"/>
      <c r="F1711" s="677"/>
      <c r="G1711" s="677"/>
      <c r="H1711" s="874"/>
      <c r="I1711" s="875"/>
      <c r="J1711" s="875"/>
      <c r="K1711" s="876"/>
      <c r="L1711" s="876"/>
      <c r="M1711" s="876"/>
      <c r="N1711" s="876"/>
      <c r="O1711" s="876"/>
      <c r="P1711" s="876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3"/>
      <c r="E1712" s="677"/>
      <c r="F1712" s="677"/>
      <c r="G1712" s="677"/>
      <c r="H1712" s="874"/>
      <c r="I1712" s="875"/>
      <c r="J1712" s="875"/>
      <c r="K1712" s="876"/>
      <c r="L1712" s="876"/>
      <c r="M1712" s="876"/>
      <c r="N1712" s="876"/>
      <c r="O1712" s="876"/>
      <c r="P1712" s="876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3"/>
      <c r="E1713" s="677"/>
      <c r="F1713" s="677"/>
      <c r="G1713" s="677"/>
      <c r="H1713" s="874"/>
      <c r="I1713" s="875"/>
      <c r="J1713" s="875"/>
      <c r="K1713" s="876"/>
      <c r="L1713" s="876"/>
      <c r="M1713" s="876"/>
      <c r="N1713" s="876"/>
      <c r="O1713" s="876"/>
      <c r="P1713" s="876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3"/>
      <c r="E1714" s="677"/>
      <c r="F1714" s="677"/>
      <c r="G1714" s="677"/>
      <c r="H1714" s="874"/>
      <c r="I1714" s="875"/>
      <c r="J1714" s="875"/>
      <c r="K1714" s="876"/>
      <c r="L1714" s="876"/>
      <c r="M1714" s="876"/>
      <c r="N1714" s="876"/>
      <c r="O1714" s="876"/>
      <c r="P1714" s="876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3"/>
      <c r="E1715" s="677"/>
      <c r="F1715" s="677"/>
      <c r="G1715" s="677"/>
      <c r="H1715" s="874"/>
      <c r="I1715" s="875"/>
      <c r="J1715" s="875"/>
      <c r="K1715" s="876"/>
      <c r="L1715" s="876"/>
      <c r="M1715" s="876"/>
      <c r="N1715" s="876"/>
      <c r="O1715" s="876"/>
      <c r="P1715" s="876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3"/>
      <c r="E1716" s="677"/>
      <c r="F1716" s="677"/>
      <c r="G1716" s="677"/>
      <c r="H1716" s="874"/>
      <c r="I1716" s="875"/>
      <c r="J1716" s="875"/>
      <c r="K1716" s="876"/>
      <c r="L1716" s="876"/>
      <c r="M1716" s="876"/>
      <c r="N1716" s="876"/>
      <c r="O1716" s="876"/>
      <c r="P1716" s="876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3"/>
      <c r="E1717" s="677"/>
      <c r="F1717" s="677"/>
      <c r="G1717" s="677"/>
      <c r="H1717" s="874"/>
      <c r="I1717" s="875"/>
      <c r="J1717" s="875"/>
      <c r="K1717" s="876"/>
      <c r="L1717" s="876"/>
      <c r="M1717" s="876"/>
      <c r="N1717" s="876"/>
      <c r="O1717" s="876"/>
      <c r="P1717" s="876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3"/>
      <c r="E1718" s="677"/>
      <c r="F1718" s="677"/>
      <c r="G1718" s="677"/>
      <c r="H1718" s="874"/>
      <c r="I1718" s="875"/>
      <c r="J1718" s="875"/>
      <c r="K1718" s="876"/>
      <c r="L1718" s="876"/>
      <c r="M1718" s="876"/>
      <c r="N1718" s="876"/>
      <c r="O1718" s="876"/>
      <c r="P1718" s="876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3"/>
      <c r="E1719" s="677"/>
      <c r="F1719" s="677"/>
      <c r="G1719" s="677"/>
      <c r="H1719" s="874"/>
      <c r="I1719" s="875"/>
      <c r="J1719" s="875"/>
      <c r="K1719" s="876"/>
      <c r="L1719" s="876"/>
      <c r="M1719" s="876"/>
      <c r="N1719" s="876"/>
      <c r="O1719" s="876"/>
      <c r="P1719" s="876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3"/>
      <c r="E1720" s="677"/>
      <c r="F1720" s="677"/>
      <c r="G1720" s="677"/>
      <c r="H1720" s="874"/>
      <c r="I1720" s="875"/>
      <c r="J1720" s="875"/>
      <c r="K1720" s="876"/>
      <c r="L1720" s="876"/>
      <c r="M1720" s="876"/>
      <c r="N1720" s="876"/>
      <c r="O1720" s="876"/>
      <c r="P1720" s="876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3"/>
      <c r="E1721" s="677"/>
      <c r="F1721" s="677"/>
      <c r="G1721" s="677"/>
      <c r="H1721" s="874"/>
      <c r="I1721" s="875"/>
      <c r="J1721" s="875"/>
      <c r="K1721" s="876"/>
      <c r="L1721" s="876"/>
      <c r="M1721" s="876"/>
      <c r="N1721" s="876"/>
      <c r="O1721" s="876"/>
      <c r="P1721" s="876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3"/>
      <c r="E1722" s="677"/>
      <c r="F1722" s="677"/>
      <c r="G1722" s="677"/>
      <c r="H1722" s="874"/>
      <c r="I1722" s="875"/>
      <c r="J1722" s="875"/>
      <c r="K1722" s="876"/>
      <c r="L1722" s="876"/>
      <c r="M1722" s="876"/>
      <c r="N1722" s="876"/>
      <c r="O1722" s="876"/>
      <c r="P1722" s="876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3"/>
      <c r="E1723" s="677"/>
      <c r="F1723" s="677"/>
      <c r="G1723" s="677"/>
      <c r="H1723" s="874"/>
      <c r="I1723" s="875"/>
      <c r="J1723" s="875"/>
      <c r="K1723" s="876"/>
      <c r="L1723" s="876"/>
      <c r="M1723" s="876"/>
      <c r="N1723" s="876"/>
      <c r="O1723" s="876"/>
      <c r="P1723" s="876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3"/>
      <c r="E1724" s="677"/>
      <c r="F1724" s="677"/>
      <c r="G1724" s="677"/>
      <c r="H1724" s="874"/>
      <c r="I1724" s="875"/>
      <c r="J1724" s="875"/>
      <c r="K1724" s="876"/>
      <c r="L1724" s="876"/>
      <c r="M1724" s="876"/>
      <c r="N1724" s="876"/>
      <c r="O1724" s="876"/>
      <c r="P1724" s="876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3"/>
      <c r="E1725" s="677"/>
      <c r="F1725" s="677"/>
      <c r="G1725" s="677"/>
      <c r="H1725" s="874"/>
      <c r="I1725" s="875"/>
      <c r="J1725" s="875"/>
      <c r="K1725" s="876"/>
      <c r="L1725" s="876"/>
      <c r="M1725" s="876"/>
      <c r="N1725" s="876"/>
      <c r="O1725" s="876"/>
      <c r="P1725" s="876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3"/>
      <c r="E1726" s="677"/>
      <c r="F1726" s="677"/>
      <c r="G1726" s="677"/>
      <c r="H1726" s="874"/>
      <c r="I1726" s="875"/>
      <c r="J1726" s="875"/>
      <c r="K1726" s="876"/>
      <c r="L1726" s="876"/>
      <c r="M1726" s="876"/>
      <c r="N1726" s="876"/>
      <c r="O1726" s="876"/>
      <c r="P1726" s="876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3"/>
      <c r="E1727" s="677"/>
      <c r="F1727" s="677"/>
      <c r="G1727" s="677"/>
      <c r="H1727" s="874"/>
      <c r="I1727" s="875"/>
      <c r="J1727" s="875"/>
      <c r="K1727" s="876"/>
      <c r="L1727" s="876"/>
      <c r="M1727" s="876"/>
      <c r="N1727" s="876"/>
      <c r="O1727" s="876"/>
      <c r="P1727" s="876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3"/>
      <c r="E1728" s="677"/>
      <c r="F1728" s="677"/>
      <c r="G1728" s="677"/>
      <c r="H1728" s="874"/>
      <c r="I1728" s="875"/>
      <c r="J1728" s="875"/>
      <c r="K1728" s="876"/>
      <c r="L1728" s="876"/>
      <c r="M1728" s="876"/>
      <c r="N1728" s="876"/>
      <c r="O1728" s="876"/>
      <c r="P1728" s="876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3"/>
      <c r="E1729" s="677"/>
      <c r="F1729" s="677"/>
      <c r="G1729" s="677"/>
      <c r="H1729" s="874"/>
      <c r="I1729" s="875"/>
      <c r="J1729" s="875"/>
      <c r="K1729" s="876"/>
      <c r="L1729" s="876"/>
      <c r="M1729" s="876"/>
      <c r="N1729" s="876"/>
      <c r="O1729" s="876"/>
      <c r="P1729" s="876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3"/>
      <c r="E1730" s="677"/>
      <c r="F1730" s="677"/>
      <c r="G1730" s="677"/>
      <c r="H1730" s="874"/>
      <c r="I1730" s="875"/>
      <c r="J1730" s="875"/>
      <c r="K1730" s="876"/>
      <c r="L1730" s="876"/>
      <c r="M1730" s="876"/>
      <c r="N1730" s="876"/>
      <c r="O1730" s="876"/>
      <c r="P1730" s="876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3"/>
      <c r="E1731" s="677"/>
      <c r="F1731" s="677"/>
      <c r="G1731" s="677"/>
      <c r="H1731" s="874"/>
      <c r="I1731" s="875"/>
      <c r="J1731" s="875"/>
      <c r="K1731" s="876"/>
      <c r="L1731" s="876"/>
      <c r="M1731" s="876"/>
      <c r="N1731" s="876"/>
      <c r="O1731" s="876"/>
      <c r="P1731" s="876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3"/>
      <c r="E1732" s="677"/>
      <c r="F1732" s="677"/>
      <c r="G1732" s="677"/>
      <c r="H1732" s="874"/>
      <c r="I1732" s="875"/>
      <c r="J1732" s="875"/>
      <c r="K1732" s="876"/>
      <c r="L1732" s="876"/>
      <c r="M1732" s="876"/>
      <c r="N1732" s="876"/>
      <c r="O1732" s="876"/>
      <c r="P1732" s="876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3"/>
      <c r="E1733" s="677"/>
      <c r="F1733" s="677"/>
      <c r="G1733" s="677"/>
      <c r="H1733" s="874"/>
      <c r="I1733" s="875"/>
      <c r="J1733" s="875"/>
      <c r="K1733" s="876"/>
      <c r="L1733" s="876"/>
      <c r="M1733" s="876"/>
      <c r="N1733" s="876"/>
      <c r="O1733" s="876"/>
      <c r="P1733" s="876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3"/>
      <c r="E1734" s="677"/>
      <c r="F1734" s="677"/>
      <c r="G1734" s="677"/>
      <c r="H1734" s="874"/>
      <c r="I1734" s="875"/>
      <c r="J1734" s="875"/>
      <c r="K1734" s="876"/>
      <c r="L1734" s="876"/>
      <c r="M1734" s="876"/>
      <c r="N1734" s="876"/>
      <c r="O1734" s="876"/>
      <c r="P1734" s="876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3"/>
      <c r="E1735" s="677"/>
      <c r="F1735" s="677"/>
      <c r="G1735" s="677"/>
      <c r="H1735" s="874"/>
      <c r="I1735" s="875"/>
      <c r="J1735" s="875"/>
      <c r="K1735" s="876"/>
      <c r="L1735" s="876"/>
      <c r="M1735" s="876"/>
      <c r="N1735" s="876"/>
      <c r="O1735" s="876"/>
      <c r="P1735" s="876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3"/>
      <c r="E1736" s="677"/>
      <c r="F1736" s="677"/>
      <c r="G1736" s="677"/>
      <c r="H1736" s="874"/>
      <c r="I1736" s="875"/>
      <c r="J1736" s="875"/>
      <c r="K1736" s="876"/>
      <c r="L1736" s="876"/>
      <c r="M1736" s="876"/>
      <c r="N1736" s="876"/>
      <c r="O1736" s="876"/>
      <c r="P1736" s="876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3"/>
      <c r="E1737" s="677"/>
      <c r="F1737" s="677"/>
      <c r="G1737" s="677"/>
      <c r="H1737" s="874"/>
      <c r="I1737" s="875"/>
      <c r="J1737" s="875"/>
      <c r="K1737" s="876"/>
      <c r="L1737" s="876"/>
      <c r="M1737" s="876"/>
      <c r="N1737" s="876"/>
      <c r="O1737" s="876"/>
      <c r="P1737" s="876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3"/>
      <c r="E1738" s="677"/>
      <c r="F1738" s="677"/>
      <c r="G1738" s="677"/>
      <c r="H1738" s="874"/>
      <c r="I1738" s="875"/>
      <c r="J1738" s="875"/>
      <c r="K1738" s="876"/>
      <c r="L1738" s="876"/>
      <c r="M1738" s="876"/>
      <c r="N1738" s="876"/>
      <c r="O1738" s="876"/>
      <c r="P1738" s="876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3"/>
      <c r="E1739" s="677"/>
      <c r="F1739" s="677"/>
      <c r="G1739" s="677"/>
      <c r="H1739" s="874"/>
      <c r="I1739" s="875"/>
      <c r="J1739" s="875"/>
      <c r="K1739" s="876"/>
      <c r="L1739" s="876"/>
      <c r="M1739" s="876"/>
      <c r="N1739" s="876"/>
      <c r="O1739" s="876"/>
      <c r="P1739" s="876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3"/>
      <c r="E1740" s="677"/>
      <c r="F1740" s="677"/>
      <c r="G1740" s="677"/>
      <c r="H1740" s="874"/>
      <c r="I1740" s="875"/>
      <c r="J1740" s="875"/>
      <c r="K1740" s="876"/>
      <c r="L1740" s="876"/>
      <c r="M1740" s="876"/>
      <c r="N1740" s="876"/>
      <c r="O1740" s="876"/>
      <c r="P1740" s="876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3"/>
      <c r="E1741" s="677"/>
      <c r="F1741" s="677"/>
      <c r="G1741" s="677"/>
      <c r="H1741" s="874"/>
      <c r="I1741" s="875"/>
      <c r="J1741" s="875"/>
      <c r="K1741" s="876"/>
      <c r="L1741" s="876"/>
      <c r="M1741" s="876"/>
      <c r="N1741" s="876"/>
      <c r="O1741" s="876"/>
      <c r="P1741" s="876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3"/>
      <c r="E1742" s="677"/>
      <c r="F1742" s="677"/>
      <c r="G1742" s="677"/>
      <c r="H1742" s="874"/>
      <c r="I1742" s="875"/>
      <c r="J1742" s="875"/>
      <c r="K1742" s="876"/>
      <c r="L1742" s="876"/>
      <c r="M1742" s="876"/>
      <c r="N1742" s="876"/>
      <c r="O1742" s="876"/>
      <c r="P1742" s="876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3"/>
      <c r="E1743" s="677"/>
      <c r="F1743" s="677"/>
      <c r="G1743" s="677"/>
      <c r="H1743" s="874"/>
      <c r="I1743" s="875"/>
      <c r="J1743" s="875"/>
      <c r="K1743" s="876"/>
      <c r="L1743" s="876"/>
      <c r="M1743" s="876"/>
      <c r="N1743" s="876"/>
      <c r="O1743" s="876"/>
      <c r="P1743" s="876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3"/>
      <c r="E1744" s="677"/>
      <c r="F1744" s="677"/>
      <c r="G1744" s="677"/>
      <c r="H1744" s="874"/>
      <c r="I1744" s="875"/>
      <c r="J1744" s="875"/>
      <c r="K1744" s="876"/>
      <c r="L1744" s="876"/>
      <c r="M1744" s="876"/>
      <c r="N1744" s="876"/>
      <c r="O1744" s="876"/>
      <c r="P1744" s="876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3"/>
      <c r="E1745" s="677"/>
      <c r="F1745" s="677"/>
      <c r="G1745" s="677"/>
      <c r="H1745" s="874"/>
      <c r="I1745" s="875"/>
      <c r="J1745" s="875"/>
      <c r="K1745" s="876"/>
      <c r="L1745" s="876"/>
      <c r="M1745" s="876"/>
      <c r="N1745" s="876"/>
      <c r="O1745" s="876"/>
      <c r="P1745" s="876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3"/>
      <c r="E1746" s="677"/>
      <c r="F1746" s="677"/>
      <c r="G1746" s="677"/>
      <c r="H1746" s="874"/>
      <c r="I1746" s="875"/>
      <c r="J1746" s="875"/>
      <c r="K1746" s="876"/>
      <c r="L1746" s="876"/>
      <c r="M1746" s="876"/>
      <c r="N1746" s="876"/>
      <c r="O1746" s="876"/>
      <c r="P1746" s="876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3"/>
      <c r="E1747" s="677"/>
      <c r="F1747" s="677"/>
      <c r="G1747" s="677"/>
      <c r="H1747" s="874"/>
      <c r="I1747" s="875"/>
      <c r="J1747" s="875"/>
      <c r="K1747" s="876"/>
      <c r="L1747" s="876"/>
      <c r="M1747" s="876"/>
      <c r="N1747" s="876"/>
      <c r="O1747" s="876"/>
      <c r="P1747" s="876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3"/>
      <c r="E1748" s="677"/>
      <c r="F1748" s="677"/>
      <c r="G1748" s="677"/>
      <c r="H1748" s="874"/>
      <c r="I1748" s="875"/>
      <c r="J1748" s="875"/>
      <c r="K1748" s="876"/>
      <c r="L1748" s="876"/>
      <c r="M1748" s="876"/>
      <c r="N1748" s="876"/>
      <c r="O1748" s="876"/>
      <c r="P1748" s="876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3"/>
      <c r="E1749" s="677"/>
      <c r="F1749" s="677"/>
      <c r="G1749" s="677"/>
      <c r="H1749" s="874"/>
      <c r="I1749" s="875"/>
      <c r="J1749" s="875"/>
      <c r="K1749" s="876"/>
      <c r="L1749" s="876"/>
      <c r="M1749" s="876"/>
      <c r="N1749" s="876"/>
      <c r="O1749" s="876"/>
      <c r="P1749" s="876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3"/>
      <c r="E1750" s="677"/>
      <c r="F1750" s="677"/>
      <c r="G1750" s="677"/>
      <c r="H1750" s="874"/>
      <c r="I1750" s="875"/>
      <c r="J1750" s="875"/>
      <c r="K1750" s="876"/>
      <c r="L1750" s="876"/>
      <c r="M1750" s="876"/>
      <c r="N1750" s="876"/>
      <c r="O1750" s="876"/>
      <c r="P1750" s="876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3"/>
      <c r="E1751" s="677"/>
      <c r="F1751" s="677"/>
      <c r="G1751" s="677"/>
      <c r="H1751" s="874"/>
      <c r="I1751" s="875"/>
      <c r="J1751" s="875"/>
      <c r="K1751" s="876"/>
      <c r="L1751" s="876"/>
      <c r="M1751" s="876"/>
      <c r="N1751" s="876"/>
      <c r="O1751" s="876"/>
      <c r="P1751" s="876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3"/>
      <c r="E1752" s="677"/>
      <c r="F1752" s="677"/>
      <c r="G1752" s="677"/>
      <c r="H1752" s="874"/>
      <c r="I1752" s="875"/>
      <c r="J1752" s="875"/>
      <c r="K1752" s="876"/>
      <c r="L1752" s="876"/>
      <c r="M1752" s="876"/>
      <c r="N1752" s="876"/>
      <c r="O1752" s="876"/>
      <c r="P1752" s="876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3"/>
      <c r="E1753" s="677"/>
      <c r="F1753" s="677"/>
      <c r="G1753" s="677"/>
      <c r="H1753" s="874"/>
      <c r="I1753" s="875"/>
      <c r="J1753" s="875"/>
      <c r="K1753" s="876"/>
      <c r="L1753" s="876"/>
      <c r="M1753" s="876"/>
      <c r="N1753" s="876"/>
      <c r="O1753" s="876"/>
      <c r="P1753" s="876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3"/>
      <c r="E1754" s="677"/>
      <c r="F1754" s="677"/>
      <c r="G1754" s="677"/>
      <c r="H1754" s="874"/>
      <c r="I1754" s="875"/>
      <c r="J1754" s="875"/>
      <c r="K1754" s="876"/>
      <c r="L1754" s="876"/>
      <c r="M1754" s="876"/>
      <c r="N1754" s="876"/>
      <c r="O1754" s="876"/>
      <c r="P1754" s="876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3"/>
      <c r="E1755" s="677"/>
      <c r="F1755" s="677"/>
      <c r="G1755" s="677"/>
      <c r="H1755" s="874"/>
      <c r="I1755" s="875"/>
      <c r="J1755" s="875"/>
      <c r="K1755" s="876"/>
      <c r="L1755" s="876"/>
      <c r="M1755" s="876"/>
      <c r="N1755" s="876"/>
      <c r="O1755" s="876"/>
      <c r="P1755" s="876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3"/>
      <c r="E1756" s="677"/>
      <c r="F1756" s="677"/>
      <c r="G1756" s="677"/>
      <c r="H1756" s="874"/>
      <c r="I1756" s="875"/>
      <c r="J1756" s="875"/>
      <c r="K1756" s="876"/>
      <c r="L1756" s="876"/>
      <c r="M1756" s="876"/>
      <c r="N1756" s="876"/>
      <c r="O1756" s="876"/>
      <c r="P1756" s="876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3"/>
      <c r="E1757" s="677"/>
      <c r="F1757" s="677"/>
      <c r="G1757" s="677"/>
      <c r="H1757" s="874"/>
      <c r="I1757" s="875"/>
      <c r="J1757" s="875"/>
      <c r="K1757" s="876"/>
      <c r="L1757" s="876"/>
      <c r="M1757" s="876"/>
      <c r="N1757" s="876"/>
      <c r="O1757" s="876"/>
      <c r="P1757" s="876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3"/>
      <c r="E1758" s="677"/>
      <c r="F1758" s="677"/>
      <c r="G1758" s="677"/>
      <c r="H1758" s="874"/>
      <c r="I1758" s="875"/>
      <c r="J1758" s="875"/>
      <c r="K1758" s="876"/>
      <c r="L1758" s="876"/>
      <c r="M1758" s="876"/>
      <c r="N1758" s="876"/>
      <c r="O1758" s="876"/>
      <c r="P1758" s="876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3"/>
      <c r="E1759" s="677"/>
      <c r="F1759" s="677"/>
      <c r="G1759" s="677"/>
      <c r="H1759" s="874"/>
      <c r="I1759" s="875"/>
      <c r="J1759" s="875"/>
      <c r="K1759" s="876"/>
      <c r="L1759" s="876"/>
      <c r="M1759" s="876"/>
      <c r="N1759" s="876"/>
      <c r="O1759" s="876"/>
      <c r="P1759" s="876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3"/>
      <c r="E1760" s="677"/>
      <c r="F1760" s="677"/>
      <c r="G1760" s="677"/>
      <c r="H1760" s="874"/>
      <c r="I1760" s="875"/>
      <c r="J1760" s="875"/>
      <c r="K1760" s="876"/>
      <c r="L1760" s="876"/>
      <c r="M1760" s="876"/>
      <c r="N1760" s="876"/>
      <c r="O1760" s="876"/>
      <c r="P1760" s="876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3"/>
      <c r="E1761" s="677"/>
      <c r="F1761" s="677"/>
      <c r="G1761" s="677"/>
      <c r="H1761" s="874"/>
      <c r="I1761" s="875"/>
      <c r="J1761" s="875"/>
      <c r="K1761" s="876"/>
      <c r="L1761" s="876"/>
      <c r="M1761" s="876"/>
      <c r="N1761" s="876"/>
      <c r="O1761" s="876"/>
      <c r="P1761" s="876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3"/>
      <c r="E1762" s="677"/>
      <c r="F1762" s="677"/>
      <c r="G1762" s="677"/>
      <c r="H1762" s="874"/>
      <c r="I1762" s="875"/>
      <c r="J1762" s="875"/>
      <c r="K1762" s="876"/>
      <c r="L1762" s="876"/>
      <c r="M1762" s="876"/>
      <c r="N1762" s="876"/>
      <c r="O1762" s="876"/>
      <c r="P1762" s="876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3"/>
      <c r="E1763" s="677"/>
      <c r="F1763" s="677"/>
      <c r="G1763" s="677"/>
      <c r="H1763" s="874"/>
      <c r="I1763" s="875"/>
      <c r="J1763" s="875"/>
      <c r="K1763" s="876"/>
      <c r="L1763" s="876"/>
      <c r="M1763" s="876"/>
      <c r="N1763" s="876"/>
      <c r="O1763" s="876"/>
      <c r="P1763" s="876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3"/>
      <c r="E1764" s="677"/>
      <c r="F1764" s="677"/>
      <c r="G1764" s="677"/>
      <c r="H1764" s="874"/>
      <c r="I1764" s="875"/>
      <c r="J1764" s="875"/>
      <c r="K1764" s="876"/>
      <c r="L1764" s="876"/>
      <c r="M1764" s="876"/>
      <c r="N1764" s="876"/>
      <c r="O1764" s="876"/>
      <c r="P1764" s="876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3"/>
      <c r="E1765" s="677"/>
      <c r="F1765" s="677"/>
      <c r="G1765" s="677"/>
      <c r="H1765" s="874"/>
      <c r="I1765" s="875"/>
      <c r="J1765" s="875"/>
      <c r="K1765" s="876"/>
      <c r="L1765" s="876"/>
      <c r="M1765" s="876"/>
      <c r="N1765" s="876"/>
      <c r="O1765" s="876"/>
      <c r="P1765" s="876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3"/>
      <c r="E1766" s="677"/>
      <c r="F1766" s="677"/>
      <c r="G1766" s="677"/>
      <c r="H1766" s="874"/>
      <c r="I1766" s="875"/>
      <c r="J1766" s="875"/>
      <c r="K1766" s="876"/>
      <c r="L1766" s="876"/>
      <c r="M1766" s="876"/>
      <c r="N1766" s="876"/>
      <c r="O1766" s="876"/>
      <c r="P1766" s="876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3"/>
      <c r="E1767" s="677"/>
      <c r="F1767" s="677"/>
      <c r="G1767" s="677"/>
      <c r="H1767" s="874"/>
      <c r="I1767" s="875"/>
      <c r="J1767" s="875"/>
      <c r="K1767" s="876"/>
      <c r="L1767" s="876"/>
      <c r="M1767" s="876"/>
      <c r="N1767" s="876"/>
      <c r="O1767" s="876"/>
      <c r="P1767" s="876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3"/>
      <c r="E1768" s="677"/>
      <c r="F1768" s="677"/>
      <c r="G1768" s="677"/>
      <c r="H1768" s="874"/>
      <c r="I1768" s="875"/>
      <c r="J1768" s="875"/>
      <c r="K1768" s="876"/>
      <c r="L1768" s="876"/>
      <c r="M1768" s="876"/>
      <c r="N1768" s="876"/>
      <c r="O1768" s="876"/>
      <c r="P1768" s="876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3"/>
      <c r="E1769" s="677"/>
      <c r="F1769" s="677"/>
      <c r="G1769" s="677"/>
      <c r="H1769" s="874"/>
      <c r="I1769" s="875"/>
      <c r="J1769" s="875"/>
      <c r="K1769" s="876"/>
      <c r="L1769" s="876"/>
      <c r="M1769" s="876"/>
      <c r="N1769" s="876"/>
      <c r="O1769" s="876"/>
      <c r="P1769" s="876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3"/>
      <c r="E1770" s="677"/>
      <c r="F1770" s="677"/>
      <c r="G1770" s="677"/>
      <c r="H1770" s="874"/>
      <c r="I1770" s="875"/>
      <c r="J1770" s="875"/>
      <c r="K1770" s="876"/>
      <c r="L1770" s="876"/>
      <c r="M1770" s="876"/>
      <c r="N1770" s="876"/>
      <c r="O1770" s="876"/>
      <c r="P1770" s="876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3"/>
      <c r="E1771" s="677"/>
      <c r="F1771" s="677"/>
      <c r="G1771" s="677"/>
      <c r="H1771" s="874"/>
      <c r="I1771" s="875"/>
      <c r="J1771" s="875"/>
      <c r="K1771" s="876"/>
      <c r="L1771" s="876"/>
      <c r="M1771" s="876"/>
      <c r="N1771" s="876"/>
      <c r="O1771" s="876"/>
      <c r="P1771" s="876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3"/>
      <c r="E1772" s="677"/>
      <c r="F1772" s="677"/>
      <c r="G1772" s="677"/>
      <c r="H1772" s="874"/>
      <c r="I1772" s="875"/>
      <c r="J1772" s="875"/>
      <c r="K1772" s="876"/>
      <c r="L1772" s="876"/>
      <c r="M1772" s="876"/>
      <c r="N1772" s="876"/>
      <c r="O1772" s="876"/>
      <c r="P1772" s="876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3"/>
      <c r="E1773" s="677"/>
      <c r="F1773" s="677"/>
      <c r="G1773" s="677"/>
      <c r="H1773" s="874"/>
      <c r="I1773" s="875"/>
      <c r="J1773" s="875"/>
      <c r="K1773" s="876"/>
      <c r="L1773" s="876"/>
      <c r="M1773" s="876"/>
      <c r="N1773" s="876"/>
      <c r="O1773" s="876"/>
      <c r="P1773" s="876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3"/>
      <c r="E1774" s="677"/>
      <c r="F1774" s="677"/>
      <c r="G1774" s="677"/>
      <c r="H1774" s="874"/>
      <c r="I1774" s="875"/>
      <c r="J1774" s="875"/>
      <c r="K1774" s="876"/>
      <c r="L1774" s="876"/>
      <c r="M1774" s="876"/>
      <c r="N1774" s="876"/>
      <c r="O1774" s="876"/>
      <c r="P1774" s="876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3"/>
      <c r="E1775" s="677"/>
      <c r="F1775" s="677"/>
      <c r="G1775" s="677"/>
      <c r="H1775" s="874"/>
      <c r="I1775" s="875"/>
      <c r="J1775" s="875"/>
      <c r="K1775" s="876"/>
      <c r="L1775" s="876"/>
      <c r="M1775" s="876"/>
      <c r="N1775" s="876"/>
      <c r="O1775" s="876"/>
      <c r="P1775" s="876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3"/>
      <c r="E1776" s="677"/>
      <c r="F1776" s="677"/>
      <c r="G1776" s="677"/>
      <c r="H1776" s="874"/>
      <c r="I1776" s="875"/>
      <c r="J1776" s="875"/>
      <c r="K1776" s="876"/>
      <c r="L1776" s="876"/>
      <c r="M1776" s="876"/>
      <c r="N1776" s="876"/>
      <c r="O1776" s="876"/>
      <c r="P1776" s="876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3"/>
      <c r="E1777" s="677"/>
      <c r="F1777" s="677"/>
      <c r="G1777" s="677"/>
      <c r="H1777" s="874"/>
      <c r="I1777" s="875"/>
      <c r="J1777" s="875"/>
      <c r="K1777" s="876"/>
      <c r="L1777" s="876"/>
      <c r="M1777" s="876"/>
      <c r="N1777" s="876"/>
      <c r="O1777" s="876"/>
      <c r="P1777" s="876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3"/>
      <c r="E1778" s="677"/>
      <c r="F1778" s="677"/>
      <c r="G1778" s="677"/>
      <c r="H1778" s="874"/>
      <c r="I1778" s="875"/>
      <c r="J1778" s="875"/>
      <c r="K1778" s="876"/>
      <c r="L1778" s="876"/>
      <c r="M1778" s="876"/>
      <c r="N1778" s="876"/>
      <c r="O1778" s="876"/>
      <c r="P1778" s="876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3"/>
      <c r="E1779" s="677"/>
      <c r="F1779" s="677"/>
      <c r="G1779" s="677"/>
      <c r="H1779" s="874"/>
      <c r="I1779" s="875"/>
      <c r="J1779" s="875"/>
      <c r="K1779" s="876"/>
      <c r="L1779" s="876"/>
      <c r="M1779" s="876"/>
      <c r="N1779" s="876"/>
      <c r="O1779" s="876"/>
      <c r="P1779" s="876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3"/>
      <c r="E1780" s="677"/>
      <c r="F1780" s="677"/>
      <c r="G1780" s="677"/>
      <c r="H1780" s="874"/>
      <c r="I1780" s="875"/>
      <c r="J1780" s="875"/>
      <c r="K1780" s="876"/>
      <c r="L1780" s="876"/>
      <c r="M1780" s="876"/>
      <c r="N1780" s="876"/>
      <c r="O1780" s="876"/>
      <c r="P1780" s="876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3"/>
      <c r="E1781" s="677"/>
      <c r="F1781" s="677"/>
      <c r="G1781" s="677"/>
      <c r="H1781" s="874"/>
      <c r="I1781" s="875"/>
      <c r="J1781" s="875"/>
      <c r="K1781" s="876"/>
      <c r="L1781" s="876"/>
      <c r="M1781" s="876"/>
      <c r="N1781" s="876"/>
      <c r="O1781" s="876"/>
      <c r="P1781" s="876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3"/>
      <c r="E1782" s="677"/>
      <c r="F1782" s="677"/>
      <c r="G1782" s="677"/>
      <c r="H1782" s="874"/>
      <c r="I1782" s="875"/>
      <c r="J1782" s="875"/>
      <c r="K1782" s="876"/>
      <c r="L1782" s="876"/>
      <c r="M1782" s="876"/>
      <c r="N1782" s="876"/>
      <c r="O1782" s="876"/>
      <c r="P1782" s="876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3"/>
      <c r="E1783" s="677"/>
      <c r="F1783" s="677"/>
      <c r="G1783" s="677"/>
      <c r="H1783" s="874"/>
      <c r="I1783" s="875"/>
      <c r="J1783" s="875"/>
      <c r="K1783" s="876"/>
      <c r="L1783" s="876"/>
      <c r="M1783" s="876"/>
      <c r="N1783" s="876"/>
      <c r="O1783" s="876"/>
      <c r="P1783" s="876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3"/>
      <c r="E1784" s="677"/>
      <c r="F1784" s="677"/>
      <c r="G1784" s="677"/>
      <c r="H1784" s="874"/>
      <c r="I1784" s="875"/>
      <c r="J1784" s="875"/>
      <c r="K1784" s="876"/>
      <c r="L1784" s="876"/>
      <c r="M1784" s="876"/>
      <c r="N1784" s="876"/>
      <c r="O1784" s="876"/>
      <c r="P1784" s="876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3"/>
      <c r="E1785" s="677"/>
      <c r="F1785" s="677"/>
      <c r="G1785" s="677"/>
      <c r="H1785" s="874"/>
      <c r="I1785" s="875"/>
      <c r="J1785" s="875"/>
      <c r="K1785" s="876"/>
      <c r="L1785" s="876"/>
      <c r="M1785" s="876"/>
      <c r="N1785" s="876"/>
      <c r="O1785" s="876"/>
      <c r="P1785" s="876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3"/>
      <c r="E1786" s="677"/>
      <c r="F1786" s="677"/>
      <c r="G1786" s="677"/>
      <c r="H1786" s="874"/>
      <c r="I1786" s="875"/>
      <c r="J1786" s="875"/>
      <c r="K1786" s="876"/>
      <c r="L1786" s="876"/>
      <c r="M1786" s="876"/>
      <c r="N1786" s="876"/>
      <c r="O1786" s="876"/>
      <c r="P1786" s="876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3"/>
      <c r="E1787" s="677"/>
      <c r="F1787" s="677"/>
      <c r="G1787" s="677"/>
      <c r="H1787" s="874"/>
      <c r="I1787" s="875"/>
      <c r="J1787" s="875"/>
      <c r="K1787" s="876"/>
      <c r="L1787" s="876"/>
      <c r="M1787" s="876"/>
      <c r="N1787" s="876"/>
      <c r="O1787" s="876"/>
      <c r="P1787" s="876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3"/>
      <c r="E1788" s="677"/>
      <c r="F1788" s="677"/>
      <c r="G1788" s="677"/>
      <c r="H1788" s="874"/>
      <c r="I1788" s="875"/>
      <c r="J1788" s="875"/>
      <c r="K1788" s="876"/>
      <c r="L1788" s="876"/>
      <c r="M1788" s="876"/>
      <c r="N1788" s="876"/>
      <c r="O1788" s="876"/>
      <c r="P1788" s="876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3"/>
      <c r="E1789" s="677"/>
      <c r="F1789" s="677"/>
      <c r="G1789" s="677"/>
      <c r="H1789" s="874"/>
      <c r="I1789" s="875"/>
      <c r="J1789" s="875"/>
      <c r="K1789" s="876"/>
      <c r="L1789" s="876"/>
      <c r="M1789" s="876"/>
      <c r="N1789" s="876"/>
      <c r="O1789" s="876"/>
      <c r="P1789" s="876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3"/>
      <c r="E1790" s="677"/>
      <c r="F1790" s="677"/>
      <c r="G1790" s="677"/>
      <c r="H1790" s="874"/>
      <c r="I1790" s="875"/>
      <c r="J1790" s="875"/>
      <c r="K1790" s="876"/>
      <c r="L1790" s="876"/>
      <c r="M1790" s="876"/>
      <c r="N1790" s="876"/>
      <c r="O1790" s="876"/>
      <c r="P1790" s="876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3"/>
      <c r="E1791" s="677"/>
      <c r="F1791" s="677"/>
      <c r="G1791" s="677"/>
      <c r="H1791" s="874"/>
      <c r="I1791" s="875"/>
      <c r="J1791" s="875"/>
      <c r="K1791" s="876"/>
      <c r="L1791" s="876"/>
      <c r="M1791" s="876"/>
      <c r="N1791" s="876"/>
      <c r="O1791" s="876"/>
      <c r="P1791" s="876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3"/>
      <c r="E1792" s="677"/>
      <c r="F1792" s="677"/>
      <c r="G1792" s="677"/>
      <c r="H1792" s="874"/>
      <c r="I1792" s="875"/>
      <c r="J1792" s="875"/>
      <c r="K1792" s="876"/>
      <c r="L1792" s="876"/>
      <c r="M1792" s="876"/>
      <c r="N1792" s="876"/>
      <c r="O1792" s="876"/>
      <c r="P1792" s="876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3"/>
      <c r="E1793" s="677"/>
      <c r="F1793" s="677"/>
      <c r="G1793" s="677"/>
      <c r="H1793" s="874"/>
      <c r="I1793" s="875"/>
      <c r="J1793" s="875"/>
      <c r="K1793" s="876"/>
      <c r="L1793" s="876"/>
      <c r="M1793" s="876"/>
      <c r="N1793" s="876"/>
      <c r="O1793" s="876"/>
      <c r="P1793" s="876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3"/>
      <c r="E1794" s="677"/>
      <c r="F1794" s="677"/>
      <c r="G1794" s="677"/>
      <c r="H1794" s="874"/>
      <c r="I1794" s="875"/>
      <c r="J1794" s="875"/>
      <c r="K1794" s="876"/>
      <c r="L1794" s="876"/>
      <c r="M1794" s="876"/>
      <c r="N1794" s="876"/>
      <c r="O1794" s="876"/>
      <c r="P1794" s="876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3"/>
      <c r="E1795" s="677"/>
      <c r="F1795" s="677"/>
      <c r="G1795" s="677"/>
      <c r="H1795" s="874"/>
      <c r="I1795" s="875"/>
      <c r="J1795" s="875"/>
      <c r="K1795" s="876"/>
      <c r="L1795" s="876"/>
      <c r="M1795" s="876"/>
      <c r="N1795" s="876"/>
      <c r="O1795" s="876"/>
      <c r="P1795" s="876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3"/>
      <c r="E1796" s="677"/>
      <c r="F1796" s="677"/>
      <c r="G1796" s="677"/>
      <c r="H1796" s="874"/>
      <c r="I1796" s="875"/>
      <c r="J1796" s="875"/>
      <c r="K1796" s="876"/>
      <c r="L1796" s="876"/>
      <c r="M1796" s="876"/>
      <c r="N1796" s="876"/>
      <c r="O1796" s="876"/>
      <c r="P1796" s="876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3"/>
      <c r="E1797" s="677"/>
      <c r="F1797" s="677"/>
      <c r="G1797" s="677"/>
      <c r="H1797" s="874"/>
      <c r="I1797" s="875"/>
      <c r="J1797" s="875"/>
      <c r="K1797" s="876"/>
      <c r="L1797" s="876"/>
      <c r="M1797" s="876"/>
      <c r="N1797" s="876"/>
      <c r="O1797" s="876"/>
      <c r="P1797" s="876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3"/>
      <c r="E1798" s="677"/>
      <c r="F1798" s="677"/>
      <c r="G1798" s="677"/>
      <c r="H1798" s="874"/>
      <c r="I1798" s="875"/>
      <c r="J1798" s="875"/>
      <c r="K1798" s="876"/>
      <c r="L1798" s="876"/>
      <c r="M1798" s="876"/>
      <c r="N1798" s="876"/>
      <c r="O1798" s="876"/>
      <c r="P1798" s="876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3"/>
      <c r="E1799" s="677"/>
      <c r="F1799" s="677"/>
      <c r="G1799" s="677"/>
      <c r="H1799" s="874"/>
      <c r="I1799" s="875"/>
      <c r="J1799" s="875"/>
      <c r="K1799" s="876"/>
      <c r="L1799" s="876"/>
      <c r="M1799" s="876"/>
      <c r="N1799" s="876"/>
      <c r="O1799" s="876"/>
      <c r="P1799" s="876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3"/>
      <c r="E1800" s="677"/>
      <c r="F1800" s="677"/>
      <c r="G1800" s="677"/>
      <c r="H1800" s="874"/>
      <c r="I1800" s="875"/>
      <c r="J1800" s="875"/>
      <c r="K1800" s="876"/>
      <c r="L1800" s="876"/>
      <c r="M1800" s="876"/>
      <c r="N1800" s="876"/>
      <c r="O1800" s="876"/>
      <c r="P1800" s="876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3"/>
      <c r="E1801" s="677"/>
      <c r="F1801" s="677"/>
      <c r="G1801" s="677"/>
      <c r="H1801" s="874"/>
      <c r="I1801" s="875"/>
      <c r="J1801" s="875"/>
      <c r="K1801" s="876"/>
      <c r="L1801" s="876"/>
      <c r="M1801" s="876"/>
      <c r="N1801" s="876"/>
      <c r="O1801" s="876"/>
      <c r="P1801" s="876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3"/>
      <c r="E1802" s="677"/>
      <c r="F1802" s="677"/>
      <c r="G1802" s="677"/>
      <c r="H1802" s="874"/>
      <c r="I1802" s="875"/>
      <c r="J1802" s="875"/>
      <c r="K1802" s="876"/>
      <c r="L1802" s="876"/>
      <c r="M1802" s="876"/>
      <c r="N1802" s="876"/>
      <c r="O1802" s="876"/>
      <c r="P1802" s="876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3"/>
      <c r="E1803" s="677"/>
      <c r="F1803" s="677"/>
      <c r="G1803" s="677"/>
      <c r="H1803" s="874"/>
      <c r="I1803" s="875"/>
      <c r="J1803" s="875"/>
      <c r="K1803" s="876"/>
      <c r="L1803" s="876"/>
      <c r="M1803" s="876"/>
      <c r="N1803" s="876"/>
      <c r="O1803" s="876"/>
      <c r="P1803" s="876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3"/>
      <c r="E1804" s="677"/>
      <c r="F1804" s="677"/>
      <c r="G1804" s="677"/>
      <c r="H1804" s="874"/>
      <c r="I1804" s="875"/>
      <c r="J1804" s="875"/>
      <c r="K1804" s="876"/>
      <c r="L1804" s="876"/>
      <c r="M1804" s="876"/>
      <c r="N1804" s="876"/>
      <c r="O1804" s="876"/>
      <c r="P1804" s="876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3"/>
      <c r="E1805" s="677"/>
      <c r="F1805" s="677"/>
      <c r="G1805" s="677"/>
      <c r="H1805" s="874"/>
      <c r="I1805" s="875"/>
      <c r="J1805" s="875"/>
      <c r="K1805" s="876"/>
      <c r="L1805" s="876"/>
      <c r="M1805" s="876"/>
      <c r="N1805" s="876"/>
      <c r="O1805" s="876"/>
      <c r="P1805" s="876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3"/>
      <c r="E1806" s="677"/>
      <c r="F1806" s="677"/>
      <c r="G1806" s="677"/>
      <c r="H1806" s="874"/>
      <c r="I1806" s="875"/>
      <c r="J1806" s="875"/>
      <c r="K1806" s="876"/>
      <c r="L1806" s="876"/>
      <c r="M1806" s="876"/>
      <c r="N1806" s="876"/>
      <c r="O1806" s="876"/>
      <c r="P1806" s="876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3"/>
      <c r="E1807" s="677"/>
      <c r="F1807" s="677"/>
      <c r="G1807" s="677"/>
      <c r="H1807" s="874"/>
      <c r="I1807" s="875"/>
      <c r="J1807" s="875"/>
      <c r="K1807" s="876"/>
      <c r="L1807" s="876"/>
      <c r="M1807" s="876"/>
      <c r="N1807" s="876"/>
      <c r="O1807" s="876"/>
      <c r="P1807" s="876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3"/>
      <c r="E1808" s="677"/>
      <c r="F1808" s="677"/>
      <c r="G1808" s="677"/>
      <c r="H1808" s="874"/>
      <c r="I1808" s="875"/>
      <c r="J1808" s="875"/>
      <c r="K1808" s="876"/>
      <c r="L1808" s="876"/>
      <c r="M1808" s="876"/>
      <c r="N1808" s="876"/>
      <c r="O1808" s="876"/>
      <c r="P1808" s="876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3"/>
      <c r="E1809" s="677"/>
      <c r="F1809" s="677"/>
      <c r="G1809" s="677"/>
      <c r="H1809" s="874"/>
      <c r="I1809" s="875"/>
      <c r="J1809" s="875"/>
      <c r="K1809" s="876"/>
      <c r="L1809" s="876"/>
      <c r="M1809" s="876"/>
      <c r="N1809" s="876"/>
      <c r="O1809" s="876"/>
      <c r="P1809" s="876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3"/>
      <c r="E1810" s="677"/>
      <c r="F1810" s="677"/>
      <c r="G1810" s="677"/>
      <c r="H1810" s="874"/>
      <c r="I1810" s="875"/>
      <c r="J1810" s="875"/>
      <c r="K1810" s="876"/>
      <c r="L1810" s="876"/>
      <c r="M1810" s="876"/>
      <c r="N1810" s="876"/>
      <c r="O1810" s="876"/>
      <c r="P1810" s="876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3"/>
      <c r="E1811" s="677"/>
      <c r="F1811" s="677"/>
      <c r="G1811" s="677"/>
      <c r="H1811" s="874"/>
      <c r="I1811" s="875"/>
      <c r="J1811" s="875"/>
      <c r="K1811" s="876"/>
      <c r="L1811" s="876"/>
      <c r="M1811" s="876"/>
      <c r="N1811" s="876"/>
      <c r="O1811" s="876"/>
      <c r="P1811" s="876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3"/>
      <c r="E1812" s="677"/>
      <c r="F1812" s="677"/>
      <c r="G1812" s="677"/>
      <c r="H1812" s="874"/>
      <c r="I1812" s="875"/>
      <c r="J1812" s="875"/>
      <c r="K1812" s="876"/>
      <c r="L1812" s="876"/>
      <c r="M1812" s="876"/>
      <c r="N1812" s="876"/>
      <c r="O1812" s="876"/>
      <c r="P1812" s="876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3"/>
      <c r="E1813" s="677"/>
      <c r="F1813" s="677"/>
      <c r="G1813" s="677"/>
      <c r="H1813" s="874"/>
      <c r="I1813" s="875"/>
      <c r="J1813" s="875"/>
      <c r="K1813" s="876"/>
      <c r="L1813" s="876"/>
      <c r="M1813" s="876"/>
      <c r="N1813" s="876"/>
      <c r="O1813" s="876"/>
      <c r="P1813" s="876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3"/>
      <c r="E1814" s="677"/>
      <c r="F1814" s="677"/>
      <c r="G1814" s="677"/>
      <c r="H1814" s="874"/>
      <c r="I1814" s="875"/>
      <c r="J1814" s="875"/>
      <c r="K1814" s="876"/>
      <c r="L1814" s="876"/>
      <c r="M1814" s="876"/>
      <c r="N1814" s="876"/>
      <c r="O1814" s="876"/>
      <c r="P1814" s="876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3"/>
      <c r="E1815" s="677"/>
      <c r="F1815" s="677"/>
      <c r="G1815" s="677"/>
      <c r="H1815" s="874"/>
      <c r="I1815" s="875"/>
      <c r="J1815" s="875"/>
      <c r="K1815" s="876"/>
      <c r="L1815" s="876"/>
      <c r="M1815" s="876"/>
      <c r="N1815" s="876"/>
      <c r="O1815" s="876"/>
      <c r="P1815" s="876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3"/>
      <c r="E1816" s="677"/>
      <c r="F1816" s="677"/>
      <c r="G1816" s="677"/>
      <c r="H1816" s="874"/>
      <c r="I1816" s="875"/>
      <c r="J1816" s="875"/>
      <c r="K1816" s="876"/>
      <c r="L1816" s="876"/>
      <c r="M1816" s="876"/>
      <c r="N1816" s="876"/>
      <c r="O1816" s="876"/>
      <c r="P1816" s="876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3"/>
      <c r="E1817" s="677"/>
      <c r="F1817" s="677"/>
      <c r="G1817" s="677"/>
      <c r="H1817" s="874"/>
      <c r="I1817" s="875"/>
      <c r="J1817" s="875"/>
      <c r="K1817" s="876"/>
      <c r="L1817" s="876"/>
      <c r="M1817" s="876"/>
      <c r="N1817" s="876"/>
      <c r="O1817" s="876"/>
      <c r="P1817" s="876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3"/>
      <c r="E1818" s="677"/>
      <c r="F1818" s="677"/>
      <c r="G1818" s="677"/>
      <c r="H1818" s="874"/>
      <c r="I1818" s="875"/>
      <c r="J1818" s="875"/>
      <c r="K1818" s="876"/>
      <c r="L1818" s="876"/>
      <c r="M1818" s="876"/>
      <c r="N1818" s="876"/>
      <c r="O1818" s="876"/>
      <c r="P1818" s="876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3"/>
      <c r="E1819" s="677"/>
      <c r="F1819" s="677"/>
      <c r="G1819" s="677"/>
      <c r="H1819" s="874"/>
      <c r="I1819" s="875"/>
      <c r="J1819" s="875"/>
      <c r="K1819" s="876"/>
      <c r="L1819" s="876"/>
      <c r="M1819" s="876"/>
      <c r="N1819" s="876"/>
      <c r="O1819" s="876"/>
      <c r="P1819" s="876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3"/>
      <c r="E1820" s="677"/>
      <c r="F1820" s="677"/>
      <c r="G1820" s="677"/>
      <c r="H1820" s="874"/>
      <c r="I1820" s="875"/>
      <c r="J1820" s="875"/>
      <c r="K1820" s="876"/>
      <c r="L1820" s="876"/>
      <c r="M1820" s="876"/>
      <c r="N1820" s="876"/>
      <c r="O1820" s="876"/>
      <c r="P1820" s="876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3"/>
      <c r="E1821" s="677"/>
      <c r="F1821" s="677"/>
      <c r="G1821" s="677"/>
      <c r="H1821" s="874"/>
      <c r="I1821" s="875"/>
      <c r="J1821" s="875"/>
      <c r="K1821" s="876"/>
      <c r="L1821" s="876"/>
      <c r="M1821" s="876"/>
      <c r="N1821" s="876"/>
      <c r="O1821" s="876"/>
      <c r="P1821" s="876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3"/>
      <c r="E1822" s="677"/>
      <c r="F1822" s="677"/>
      <c r="G1822" s="677"/>
      <c r="H1822" s="874"/>
      <c r="I1822" s="875"/>
      <c r="J1822" s="875"/>
      <c r="K1822" s="876"/>
      <c r="L1822" s="876"/>
      <c r="M1822" s="876"/>
      <c r="N1822" s="876"/>
      <c r="O1822" s="876"/>
      <c r="P1822" s="876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3"/>
      <c r="E1823" s="677"/>
      <c r="F1823" s="677"/>
      <c r="G1823" s="677"/>
      <c r="H1823" s="874"/>
      <c r="I1823" s="875"/>
      <c r="J1823" s="875"/>
      <c r="K1823" s="876"/>
      <c r="L1823" s="876"/>
      <c r="M1823" s="876"/>
      <c r="N1823" s="876"/>
      <c r="O1823" s="876"/>
      <c r="P1823" s="876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3"/>
      <c r="E1824" s="677"/>
      <c r="F1824" s="677"/>
      <c r="G1824" s="677"/>
      <c r="H1824" s="874"/>
      <c r="I1824" s="875"/>
      <c r="J1824" s="875"/>
      <c r="K1824" s="876"/>
      <c r="L1824" s="876"/>
      <c r="M1824" s="876"/>
      <c r="N1824" s="876"/>
      <c r="O1824" s="876"/>
      <c r="P1824" s="876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3"/>
      <c r="E1825" s="677"/>
      <c r="F1825" s="677"/>
      <c r="G1825" s="677"/>
      <c r="H1825" s="874"/>
      <c r="I1825" s="875"/>
      <c r="J1825" s="875"/>
      <c r="K1825" s="876"/>
      <c r="L1825" s="876"/>
      <c r="M1825" s="876"/>
      <c r="N1825" s="876"/>
      <c r="O1825" s="876"/>
      <c r="P1825" s="876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3"/>
      <c r="E1826" s="677"/>
      <c r="F1826" s="677"/>
      <c r="G1826" s="677"/>
      <c r="H1826" s="874"/>
      <c r="I1826" s="875"/>
      <c r="J1826" s="875"/>
      <c r="K1826" s="876"/>
      <c r="L1826" s="876"/>
      <c r="M1826" s="876"/>
      <c r="N1826" s="876"/>
      <c r="O1826" s="876"/>
      <c r="P1826" s="876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3"/>
      <c r="E1827" s="677"/>
      <c r="F1827" s="677"/>
      <c r="G1827" s="677"/>
      <c r="H1827" s="874"/>
      <c r="I1827" s="875"/>
      <c r="J1827" s="875"/>
      <c r="K1827" s="876"/>
      <c r="L1827" s="876"/>
      <c r="M1827" s="876"/>
      <c r="N1827" s="876"/>
      <c r="O1827" s="876"/>
      <c r="P1827" s="876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3"/>
      <c r="E1828" s="677"/>
      <c r="F1828" s="677"/>
      <c r="G1828" s="677"/>
      <c r="H1828" s="874"/>
      <c r="I1828" s="875"/>
      <c r="J1828" s="875"/>
      <c r="K1828" s="876"/>
      <c r="L1828" s="876"/>
      <c r="M1828" s="876"/>
      <c r="N1828" s="876"/>
      <c r="O1828" s="876"/>
      <c r="P1828" s="876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73"/>
      <c r="E1829" s="677"/>
      <c r="F1829" s="677"/>
      <c r="G1829" s="677"/>
      <c r="H1829" s="874"/>
      <c r="I1829" s="875"/>
      <c r="J1829" s="875"/>
      <c r="K1829" s="876"/>
      <c r="L1829" s="876"/>
      <c r="M1829" s="876"/>
      <c r="N1829" s="876"/>
      <c r="O1829" s="876"/>
      <c r="P1829" s="876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73"/>
      <c r="E1830" s="677"/>
      <c r="F1830" s="677"/>
      <c r="G1830" s="677"/>
      <c r="H1830" s="874"/>
      <c r="I1830" s="875"/>
      <c r="J1830" s="875"/>
      <c r="K1830" s="876"/>
      <c r="L1830" s="876"/>
      <c r="M1830" s="876"/>
      <c r="N1830" s="876"/>
      <c r="O1830" s="876"/>
      <c r="P1830" s="876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73"/>
      <c r="E1831" s="677"/>
      <c r="F1831" s="677"/>
      <c r="G1831" s="677"/>
      <c r="H1831" s="874"/>
      <c r="I1831" s="875"/>
      <c r="J1831" s="875"/>
      <c r="K1831" s="876"/>
      <c r="L1831" s="876"/>
      <c r="M1831" s="876"/>
      <c r="N1831" s="876"/>
      <c r="O1831" s="876"/>
      <c r="P1831" s="876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73"/>
      <c r="E1832" s="677"/>
      <c r="F1832" s="677"/>
      <c r="G1832" s="677"/>
      <c r="H1832" s="874"/>
      <c r="I1832" s="875"/>
      <c r="J1832" s="875"/>
      <c r="K1832" s="876"/>
      <c r="L1832" s="876"/>
      <c r="M1832" s="876"/>
      <c r="N1832" s="876"/>
      <c r="O1832" s="876"/>
      <c r="P1832" s="876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73"/>
      <c r="E1833" s="677"/>
      <c r="F1833" s="677"/>
      <c r="G1833" s="677"/>
      <c r="H1833" s="874"/>
      <c r="I1833" s="875"/>
      <c r="J1833" s="875"/>
      <c r="K1833" s="876"/>
      <c r="L1833" s="876"/>
      <c r="M1833" s="876"/>
      <c r="N1833" s="876"/>
      <c r="O1833" s="876"/>
      <c r="P1833" s="876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73"/>
      <c r="E1834" s="677"/>
      <c r="F1834" s="677"/>
      <c r="G1834" s="677"/>
      <c r="H1834" s="874"/>
      <c r="I1834" s="875"/>
      <c r="J1834" s="875"/>
      <c r="K1834" s="876"/>
      <c r="L1834" s="876"/>
      <c r="M1834" s="876"/>
      <c r="N1834" s="876"/>
      <c r="O1834" s="876"/>
      <c r="P1834" s="876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73"/>
      <c r="E1835" s="677"/>
      <c r="F1835" s="677"/>
      <c r="G1835" s="677"/>
      <c r="H1835" s="874"/>
      <c r="I1835" s="875"/>
      <c r="J1835" s="875"/>
      <c r="K1835" s="876"/>
      <c r="L1835" s="876"/>
      <c r="M1835" s="876"/>
      <c r="N1835" s="876"/>
      <c r="O1835" s="876"/>
      <c r="P1835" s="876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73"/>
      <c r="E1836" s="677"/>
      <c r="F1836" s="677"/>
      <c r="G1836" s="677"/>
      <c r="H1836" s="874"/>
      <c r="I1836" s="875"/>
      <c r="J1836" s="875"/>
      <c r="K1836" s="876"/>
      <c r="L1836" s="876"/>
      <c r="M1836" s="876"/>
      <c r="N1836" s="876"/>
      <c r="O1836" s="876"/>
      <c r="P1836" s="876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73"/>
      <c r="E1837" s="677"/>
      <c r="F1837" s="677"/>
      <c r="G1837" s="677"/>
      <c r="H1837" s="874"/>
      <c r="I1837" s="875"/>
      <c r="J1837" s="875"/>
      <c r="K1837" s="876"/>
      <c r="L1837" s="876"/>
      <c r="M1837" s="876"/>
      <c r="N1837" s="876"/>
      <c r="O1837" s="876"/>
      <c r="P1837" s="876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73"/>
      <c r="E1838" s="677"/>
      <c r="F1838" s="677"/>
      <c r="G1838" s="677"/>
      <c r="H1838" s="874"/>
      <c r="I1838" s="875"/>
      <c r="J1838" s="875"/>
      <c r="K1838" s="876"/>
      <c r="L1838" s="876"/>
      <c r="M1838" s="876"/>
      <c r="N1838" s="876"/>
      <c r="O1838" s="876"/>
      <c r="P1838" s="876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73"/>
      <c r="E1839" s="677"/>
      <c r="F1839" s="677"/>
      <c r="G1839" s="677"/>
      <c r="H1839" s="874"/>
      <c r="I1839" s="875"/>
      <c r="J1839" s="875"/>
      <c r="K1839" s="876"/>
      <c r="L1839" s="876"/>
      <c r="M1839" s="876"/>
      <c r="N1839" s="876"/>
      <c r="O1839" s="876"/>
      <c r="P1839" s="876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73"/>
      <c r="E1840" s="677"/>
      <c r="F1840" s="677"/>
      <c r="G1840" s="677"/>
      <c r="H1840" s="874"/>
      <c r="I1840" s="875"/>
      <c r="J1840" s="875"/>
      <c r="K1840" s="876"/>
      <c r="L1840" s="876"/>
      <c r="M1840" s="876"/>
      <c r="N1840" s="876"/>
      <c r="O1840" s="876"/>
      <c r="P1840" s="876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73"/>
      <c r="E1841" s="677"/>
      <c r="F1841" s="677"/>
      <c r="G1841" s="677"/>
      <c r="H1841" s="874"/>
      <c r="I1841" s="875"/>
      <c r="J1841" s="875"/>
      <c r="K1841" s="876"/>
      <c r="L1841" s="876"/>
      <c r="M1841" s="876"/>
      <c r="N1841" s="876"/>
      <c r="O1841" s="876"/>
      <c r="P1841" s="876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73"/>
      <c r="E1842" s="677"/>
      <c r="F1842" s="677"/>
      <c r="G1842" s="677"/>
      <c r="H1842" s="874"/>
      <c r="I1842" s="875"/>
      <c r="J1842" s="875"/>
      <c r="K1842" s="876"/>
      <c r="L1842" s="876"/>
      <c r="M1842" s="876"/>
      <c r="N1842" s="876"/>
      <c r="O1842" s="876"/>
      <c r="P1842" s="876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73"/>
      <c r="E1843" s="677"/>
      <c r="F1843" s="677"/>
      <c r="G1843" s="677"/>
      <c r="H1843" s="874"/>
      <c r="I1843" s="875"/>
      <c r="J1843" s="875"/>
      <c r="K1843" s="876"/>
      <c r="L1843" s="876"/>
      <c r="M1843" s="876"/>
      <c r="N1843" s="876"/>
      <c r="O1843" s="876"/>
      <c r="P1843" s="876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73"/>
      <c r="E1844" s="677"/>
      <c r="F1844" s="677"/>
      <c r="G1844" s="677"/>
      <c r="H1844" s="874"/>
      <c r="I1844" s="875"/>
      <c r="J1844" s="875"/>
      <c r="K1844" s="876"/>
      <c r="L1844" s="876"/>
      <c r="M1844" s="876"/>
      <c r="N1844" s="876"/>
      <c r="O1844" s="876"/>
      <c r="P1844" s="876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73"/>
      <c r="E1845" s="677"/>
      <c r="F1845" s="677"/>
      <c r="G1845" s="677"/>
      <c r="H1845" s="874"/>
      <c r="I1845" s="875"/>
      <c r="J1845" s="875"/>
      <c r="K1845" s="876"/>
      <c r="L1845" s="876"/>
      <c r="M1845" s="876"/>
      <c r="N1845" s="876"/>
      <c r="O1845" s="876"/>
      <c r="P1845" s="876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73"/>
      <c r="E1846" s="677"/>
      <c r="F1846" s="677"/>
      <c r="G1846" s="677"/>
      <c r="H1846" s="874"/>
      <c r="I1846" s="875"/>
      <c r="J1846" s="875"/>
      <c r="K1846" s="876"/>
      <c r="L1846" s="876"/>
      <c r="M1846" s="876"/>
      <c r="N1846" s="876"/>
      <c r="O1846" s="876"/>
      <c r="P1846" s="876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73"/>
      <c r="E1847" s="677"/>
      <c r="F1847" s="677"/>
      <c r="G1847" s="677"/>
      <c r="H1847" s="874"/>
      <c r="I1847" s="875"/>
      <c r="J1847" s="875"/>
      <c r="K1847" s="876"/>
      <c r="L1847" s="876"/>
      <c r="M1847" s="876"/>
      <c r="N1847" s="876"/>
      <c r="O1847" s="876"/>
      <c r="P1847" s="876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73"/>
      <c r="E1848" s="677"/>
      <c r="F1848" s="677"/>
      <c r="G1848" s="677"/>
      <c r="H1848" s="874"/>
      <c r="I1848" s="875"/>
      <c r="J1848" s="875"/>
      <c r="K1848" s="876"/>
      <c r="L1848" s="876"/>
      <c r="M1848" s="876"/>
      <c r="N1848" s="876"/>
      <c r="O1848" s="876"/>
      <c r="P1848" s="876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73"/>
      <c r="E1849" s="677"/>
      <c r="F1849" s="677"/>
      <c r="G1849" s="677"/>
      <c r="H1849" s="874"/>
      <c r="I1849" s="875"/>
      <c r="J1849" s="875"/>
      <c r="K1849" s="876"/>
      <c r="L1849" s="876"/>
      <c r="M1849" s="876"/>
      <c r="N1849" s="876"/>
      <c r="O1849" s="876"/>
      <c r="P1849" s="876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73"/>
      <c r="E1850" s="677"/>
      <c r="F1850" s="677"/>
      <c r="G1850" s="677"/>
      <c r="H1850" s="874"/>
      <c r="I1850" s="875"/>
      <c r="J1850" s="875"/>
      <c r="K1850" s="876"/>
      <c r="L1850" s="876"/>
      <c r="M1850" s="876"/>
      <c r="N1850" s="876"/>
      <c r="O1850" s="876"/>
      <c r="P1850" s="876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73"/>
      <c r="E1851" s="677"/>
      <c r="F1851" s="677"/>
      <c r="G1851" s="677"/>
      <c r="H1851" s="874"/>
      <c r="I1851" s="875"/>
      <c r="J1851" s="875"/>
      <c r="K1851" s="876"/>
      <c r="L1851" s="876"/>
      <c r="M1851" s="876"/>
      <c r="N1851" s="876"/>
      <c r="O1851" s="876"/>
      <c r="P1851" s="876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73"/>
      <c r="E1852" s="677"/>
      <c r="F1852" s="677"/>
      <c r="G1852" s="677"/>
      <c r="H1852" s="874"/>
      <c r="I1852" s="875"/>
      <c r="J1852" s="875"/>
      <c r="K1852" s="876"/>
      <c r="L1852" s="876"/>
      <c r="M1852" s="876"/>
      <c r="N1852" s="876"/>
      <c r="O1852" s="876"/>
      <c r="P1852" s="876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73"/>
      <c r="E1853" s="677"/>
      <c r="F1853" s="677"/>
      <c r="G1853" s="677"/>
      <c r="H1853" s="874"/>
      <c r="I1853" s="875"/>
      <c r="J1853" s="875"/>
      <c r="K1853" s="876"/>
      <c r="L1853" s="876"/>
      <c r="M1853" s="876"/>
      <c r="N1853" s="876"/>
      <c r="O1853" s="876"/>
      <c r="P1853" s="876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73"/>
      <c r="E1854" s="677"/>
      <c r="F1854" s="677"/>
      <c r="G1854" s="677"/>
      <c r="H1854" s="874"/>
      <c r="I1854" s="875"/>
      <c r="J1854" s="875"/>
      <c r="K1854" s="876"/>
      <c r="L1854" s="876"/>
      <c r="M1854" s="876"/>
      <c r="N1854" s="876"/>
      <c r="O1854" s="876"/>
      <c r="P1854" s="876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73"/>
      <c r="E1855" s="677"/>
      <c r="F1855" s="677"/>
      <c r="G1855" s="677"/>
      <c r="H1855" s="874"/>
      <c r="I1855" s="875"/>
      <c r="J1855" s="875"/>
      <c r="K1855" s="876"/>
      <c r="L1855" s="876"/>
      <c r="M1855" s="876"/>
      <c r="N1855" s="876"/>
      <c r="O1855" s="876"/>
      <c r="P1855" s="876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73"/>
      <c r="E1856" s="677"/>
      <c r="F1856" s="677"/>
      <c r="G1856" s="677"/>
      <c r="H1856" s="874"/>
      <c r="I1856" s="875"/>
      <c r="J1856" s="875"/>
      <c r="K1856" s="876"/>
      <c r="L1856" s="876"/>
      <c r="M1856" s="876"/>
      <c r="N1856" s="876"/>
      <c r="O1856" s="876"/>
      <c r="P1856" s="876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73"/>
      <c r="E1857" s="677"/>
      <c r="F1857" s="677"/>
      <c r="G1857" s="677"/>
      <c r="H1857" s="874"/>
      <c r="I1857" s="875"/>
      <c r="J1857" s="875"/>
      <c r="K1857" s="876"/>
      <c r="L1857" s="876"/>
      <c r="M1857" s="876"/>
      <c r="N1857" s="876"/>
      <c r="O1857" s="876"/>
      <c r="P1857" s="876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73"/>
      <c r="E1858" s="677"/>
      <c r="F1858" s="677"/>
      <c r="G1858" s="677"/>
      <c r="H1858" s="874"/>
      <c r="I1858" s="875"/>
      <c r="J1858" s="875"/>
      <c r="K1858" s="876"/>
      <c r="L1858" s="876"/>
      <c r="M1858" s="876"/>
      <c r="N1858" s="876"/>
      <c r="O1858" s="876"/>
      <c r="P1858" s="876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73"/>
      <c r="E1859" s="677"/>
      <c r="F1859" s="677"/>
      <c r="G1859" s="677"/>
      <c r="H1859" s="874"/>
      <c r="I1859" s="875"/>
      <c r="J1859" s="875"/>
      <c r="K1859" s="876"/>
      <c r="L1859" s="876"/>
      <c r="M1859" s="876"/>
      <c r="N1859" s="876"/>
      <c r="O1859" s="876"/>
      <c r="P1859" s="876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73"/>
      <c r="E1860" s="677"/>
      <c r="F1860" s="677"/>
      <c r="G1860" s="677"/>
      <c r="H1860" s="874"/>
      <c r="I1860" s="875"/>
      <c r="J1860" s="875"/>
      <c r="K1860" s="876"/>
      <c r="L1860" s="876"/>
      <c r="M1860" s="876"/>
      <c r="N1860" s="876"/>
      <c r="O1860" s="876"/>
      <c r="P1860" s="876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73"/>
      <c r="E1861" s="677"/>
      <c r="F1861" s="677"/>
      <c r="G1861" s="677"/>
      <c r="H1861" s="874"/>
      <c r="I1861" s="875"/>
      <c r="J1861" s="875"/>
      <c r="K1861" s="876"/>
      <c r="L1861" s="876"/>
      <c r="M1861" s="876"/>
      <c r="N1861" s="876"/>
      <c r="O1861" s="876"/>
      <c r="P1861" s="876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73"/>
      <c r="E1862" s="677"/>
      <c r="F1862" s="677"/>
      <c r="G1862" s="677"/>
      <c r="H1862" s="874"/>
      <c r="I1862" s="875"/>
      <c r="J1862" s="875"/>
      <c r="K1862" s="876"/>
      <c r="L1862" s="876"/>
      <c r="M1862" s="876"/>
      <c r="N1862" s="876"/>
      <c r="O1862" s="876"/>
      <c r="P1862" s="876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73"/>
      <c r="E1863" s="677"/>
      <c r="F1863" s="677"/>
      <c r="G1863" s="677"/>
      <c r="H1863" s="874"/>
      <c r="I1863" s="875"/>
      <c r="J1863" s="875"/>
      <c r="K1863" s="876"/>
      <c r="L1863" s="876"/>
      <c r="M1863" s="876"/>
      <c r="N1863" s="876"/>
      <c r="O1863" s="876"/>
      <c r="P1863" s="876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73"/>
      <c r="E1864" s="677"/>
      <c r="F1864" s="677"/>
      <c r="G1864" s="677"/>
      <c r="H1864" s="874"/>
      <c r="I1864" s="875"/>
      <c r="J1864" s="875"/>
      <c r="K1864" s="876"/>
      <c r="L1864" s="876"/>
      <c r="M1864" s="876"/>
      <c r="N1864" s="876"/>
      <c r="O1864" s="876"/>
      <c r="P1864" s="876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73"/>
      <c r="E1865" s="677"/>
      <c r="F1865" s="677"/>
      <c r="G1865" s="677"/>
      <c r="H1865" s="874"/>
      <c r="I1865" s="875"/>
      <c r="J1865" s="875"/>
      <c r="K1865" s="876"/>
      <c r="L1865" s="876"/>
      <c r="M1865" s="876"/>
      <c r="N1865" s="876"/>
      <c r="O1865" s="876"/>
      <c r="P1865" s="876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73"/>
      <c r="E1866" s="677"/>
      <c r="F1866" s="677"/>
      <c r="G1866" s="677"/>
      <c r="H1866" s="874"/>
      <c r="I1866" s="875"/>
      <c r="J1866" s="875"/>
      <c r="K1866" s="876"/>
      <c r="L1866" s="876"/>
      <c r="M1866" s="876"/>
      <c r="N1866" s="876"/>
      <c r="O1866" s="876"/>
      <c r="P1866" s="876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73"/>
      <c r="E1867" s="677"/>
      <c r="F1867" s="677"/>
      <c r="G1867" s="677"/>
      <c r="H1867" s="874"/>
      <c r="I1867" s="875"/>
      <c r="J1867" s="875"/>
      <c r="K1867" s="876"/>
      <c r="L1867" s="876"/>
      <c r="M1867" s="876"/>
      <c r="N1867" s="876"/>
      <c r="O1867" s="876"/>
      <c r="P1867" s="876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73"/>
      <c r="E1868" s="677"/>
      <c r="F1868" s="677"/>
      <c r="G1868" s="677"/>
      <c r="H1868" s="874"/>
      <c r="I1868" s="875"/>
      <c r="J1868" s="875"/>
      <c r="K1868" s="876"/>
      <c r="L1868" s="876"/>
      <c r="M1868" s="876"/>
      <c r="N1868" s="876"/>
      <c r="O1868" s="876"/>
      <c r="P1868" s="876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73"/>
      <c r="E1869" s="677"/>
      <c r="F1869" s="677"/>
      <c r="G1869" s="677"/>
      <c r="H1869" s="874"/>
      <c r="I1869" s="875"/>
      <c r="J1869" s="875"/>
      <c r="K1869" s="876"/>
      <c r="L1869" s="876"/>
      <c r="M1869" s="876"/>
      <c r="N1869" s="876"/>
      <c r="O1869" s="876"/>
      <c r="P1869" s="876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73"/>
      <c r="E1870" s="677"/>
      <c r="F1870" s="677"/>
      <c r="G1870" s="677"/>
      <c r="H1870" s="874"/>
      <c r="I1870" s="875"/>
      <c r="J1870" s="875"/>
      <c r="K1870" s="876"/>
      <c r="L1870" s="876"/>
      <c r="M1870" s="876"/>
      <c r="N1870" s="876"/>
      <c r="O1870" s="876"/>
      <c r="P1870" s="876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73"/>
      <c r="E1871" s="677"/>
      <c r="F1871" s="677"/>
      <c r="G1871" s="677"/>
      <c r="H1871" s="874"/>
      <c r="I1871" s="875"/>
      <c r="J1871" s="875"/>
      <c r="K1871" s="876"/>
      <c r="L1871" s="876"/>
      <c r="M1871" s="876"/>
      <c r="N1871" s="876"/>
      <c r="O1871" s="876"/>
      <c r="P1871" s="876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73"/>
      <c r="E1872" s="677"/>
      <c r="F1872" s="677"/>
      <c r="G1872" s="677"/>
      <c r="H1872" s="874"/>
      <c r="I1872" s="875"/>
      <c r="J1872" s="875"/>
      <c r="K1872" s="876"/>
      <c r="L1872" s="876"/>
      <c r="M1872" s="876"/>
      <c r="N1872" s="876"/>
      <c r="O1872" s="876"/>
      <c r="P1872" s="876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73"/>
      <c r="E1873" s="677"/>
      <c r="F1873" s="677"/>
      <c r="G1873" s="677"/>
      <c r="H1873" s="874"/>
      <c r="I1873" s="875"/>
      <c r="J1873" s="875"/>
      <c r="K1873" s="876"/>
      <c r="L1873" s="876"/>
      <c r="M1873" s="876"/>
      <c r="N1873" s="876"/>
      <c r="O1873" s="876"/>
      <c r="P1873" s="876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73"/>
      <c r="E1874" s="677"/>
      <c r="F1874" s="677"/>
      <c r="G1874" s="677"/>
      <c r="H1874" s="874"/>
      <c r="I1874" s="875"/>
      <c r="J1874" s="875"/>
      <c r="K1874" s="876"/>
      <c r="L1874" s="876"/>
      <c r="M1874" s="876"/>
      <c r="N1874" s="876"/>
      <c r="O1874" s="876"/>
      <c r="P1874" s="876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73"/>
      <c r="E1875" s="677"/>
      <c r="F1875" s="677"/>
      <c r="G1875" s="677"/>
      <c r="H1875" s="874"/>
      <c r="I1875" s="875"/>
      <c r="J1875" s="875"/>
      <c r="K1875" s="876"/>
      <c r="L1875" s="876"/>
      <c r="M1875" s="876"/>
      <c r="N1875" s="876"/>
      <c r="O1875" s="876"/>
      <c r="P1875" s="876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73"/>
      <c r="E1876" s="677"/>
      <c r="F1876" s="677"/>
      <c r="G1876" s="677"/>
      <c r="H1876" s="874"/>
      <c r="I1876" s="875"/>
      <c r="J1876" s="875"/>
      <c r="K1876" s="876"/>
      <c r="L1876" s="876"/>
      <c r="M1876" s="876"/>
      <c r="N1876" s="876"/>
      <c r="O1876" s="876"/>
      <c r="P1876" s="876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73"/>
      <c r="E1877" s="677"/>
      <c r="F1877" s="677"/>
      <c r="G1877" s="677"/>
      <c r="H1877" s="874"/>
      <c r="I1877" s="875"/>
      <c r="J1877" s="875"/>
      <c r="K1877" s="876"/>
      <c r="L1877" s="876"/>
      <c r="M1877" s="876"/>
      <c r="N1877" s="876"/>
      <c r="O1877" s="876"/>
      <c r="P1877" s="876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73"/>
      <c r="E1878" s="677"/>
      <c r="F1878" s="677"/>
      <c r="G1878" s="677"/>
      <c r="H1878" s="874"/>
      <c r="I1878" s="875"/>
      <c r="J1878" s="875"/>
      <c r="K1878" s="876"/>
      <c r="L1878" s="876"/>
      <c r="M1878" s="876"/>
      <c r="N1878" s="876"/>
      <c r="O1878" s="876"/>
      <c r="P1878" s="876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73"/>
      <c r="E1879" s="677"/>
      <c r="F1879" s="677"/>
      <c r="G1879" s="677"/>
      <c r="H1879" s="874"/>
      <c r="I1879" s="875"/>
      <c r="J1879" s="875"/>
      <c r="K1879" s="876"/>
      <c r="L1879" s="876"/>
      <c r="M1879" s="876"/>
      <c r="N1879" s="876"/>
      <c r="O1879" s="876"/>
      <c r="P1879" s="876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73"/>
      <c r="E1880" s="677"/>
      <c r="F1880" s="677"/>
      <c r="G1880" s="677"/>
      <c r="H1880" s="874"/>
      <c r="I1880" s="875"/>
      <c r="J1880" s="875"/>
      <c r="K1880" s="876"/>
      <c r="L1880" s="876"/>
      <c r="M1880" s="876"/>
      <c r="N1880" s="876"/>
      <c r="O1880" s="876"/>
      <c r="P1880" s="876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73"/>
      <c r="E1881" s="677"/>
      <c r="F1881" s="677"/>
      <c r="G1881" s="677"/>
      <c r="H1881" s="874"/>
      <c r="I1881" s="875"/>
      <c r="J1881" s="875"/>
      <c r="K1881" s="876"/>
      <c r="L1881" s="876"/>
      <c r="M1881" s="876"/>
      <c r="N1881" s="876"/>
      <c r="O1881" s="876"/>
      <c r="P1881" s="876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73"/>
      <c r="E1882" s="677"/>
      <c r="F1882" s="677"/>
      <c r="G1882" s="677"/>
      <c r="H1882" s="874"/>
      <c r="I1882" s="875"/>
      <c r="J1882" s="875"/>
      <c r="K1882" s="876"/>
      <c r="L1882" s="876"/>
      <c r="M1882" s="876"/>
      <c r="N1882" s="876"/>
      <c r="O1882" s="876"/>
      <c r="P1882" s="876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73"/>
      <c r="E1883" s="677"/>
      <c r="F1883" s="677"/>
      <c r="G1883" s="677"/>
      <c r="H1883" s="874"/>
      <c r="I1883" s="875"/>
      <c r="J1883" s="875"/>
      <c r="K1883" s="876"/>
      <c r="L1883" s="876"/>
      <c r="M1883" s="876"/>
      <c r="N1883" s="876"/>
      <c r="O1883" s="876"/>
      <c r="P1883" s="876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73"/>
      <c r="E1884" s="677"/>
      <c r="F1884" s="677"/>
      <c r="G1884" s="677"/>
      <c r="H1884" s="874"/>
      <c r="I1884" s="875"/>
      <c r="J1884" s="875"/>
      <c r="K1884" s="876"/>
      <c r="L1884" s="876"/>
      <c r="M1884" s="876"/>
      <c r="N1884" s="876"/>
      <c r="O1884" s="876"/>
      <c r="P1884" s="876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73"/>
      <c r="E1885" s="677"/>
      <c r="F1885" s="677"/>
      <c r="G1885" s="677"/>
      <c r="H1885" s="874"/>
      <c r="I1885" s="875"/>
      <c r="J1885" s="875"/>
      <c r="K1885" s="876"/>
      <c r="L1885" s="876"/>
      <c r="M1885" s="876"/>
      <c r="N1885" s="876"/>
      <c r="O1885" s="876"/>
      <c r="P1885" s="876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73"/>
      <c r="E1886" s="677"/>
      <c r="F1886" s="677"/>
      <c r="G1886" s="677"/>
      <c r="H1886" s="874"/>
      <c r="I1886" s="875"/>
      <c r="J1886" s="875"/>
      <c r="K1886" s="876"/>
      <c r="L1886" s="876"/>
      <c r="M1886" s="876"/>
      <c r="N1886" s="876"/>
      <c r="O1886" s="876"/>
      <c r="P1886" s="876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73"/>
      <c r="E1887" s="677"/>
      <c r="F1887" s="677"/>
      <c r="G1887" s="677"/>
      <c r="H1887" s="874"/>
      <c r="I1887" s="875"/>
      <c r="J1887" s="875"/>
      <c r="K1887" s="876"/>
      <c r="L1887" s="876"/>
      <c r="M1887" s="876"/>
      <c r="N1887" s="876"/>
      <c r="O1887" s="876"/>
      <c r="P1887" s="876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73"/>
      <c r="E1888" s="677"/>
      <c r="F1888" s="677"/>
      <c r="G1888" s="677"/>
      <c r="H1888" s="874"/>
      <c r="I1888" s="875"/>
      <c r="J1888" s="875"/>
      <c r="K1888" s="876"/>
      <c r="L1888" s="876"/>
      <c r="M1888" s="876"/>
      <c r="N1888" s="876"/>
      <c r="O1888" s="876"/>
      <c r="P1888" s="876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73"/>
      <c r="E1889" s="677"/>
      <c r="F1889" s="677"/>
      <c r="G1889" s="677"/>
      <c r="H1889" s="874"/>
      <c r="I1889" s="875"/>
      <c r="J1889" s="875"/>
      <c r="K1889" s="876"/>
      <c r="L1889" s="876"/>
      <c r="M1889" s="876"/>
      <c r="N1889" s="876"/>
      <c r="O1889" s="876"/>
      <c r="P1889" s="876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73"/>
      <c r="E1890" s="677"/>
      <c r="F1890" s="677"/>
      <c r="G1890" s="677"/>
      <c r="H1890" s="874"/>
      <c r="I1890" s="875"/>
      <c r="J1890" s="875"/>
      <c r="K1890" s="876"/>
      <c r="L1890" s="876"/>
      <c r="M1890" s="876"/>
      <c r="N1890" s="876"/>
      <c r="O1890" s="876"/>
      <c r="P1890" s="876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73"/>
      <c r="E1891" s="677"/>
      <c r="F1891" s="677"/>
      <c r="G1891" s="677"/>
      <c r="H1891" s="874"/>
      <c r="I1891" s="875"/>
      <c r="J1891" s="875"/>
      <c r="K1891" s="876"/>
      <c r="L1891" s="876"/>
      <c r="M1891" s="876"/>
      <c r="N1891" s="876"/>
      <c r="O1891" s="876"/>
      <c r="P1891" s="876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73"/>
      <c r="E1892" s="677"/>
      <c r="F1892" s="677"/>
      <c r="G1892" s="677"/>
      <c r="H1892" s="874"/>
      <c r="I1892" s="875"/>
      <c r="J1892" s="875"/>
      <c r="K1892" s="876"/>
      <c r="L1892" s="876"/>
      <c r="M1892" s="876"/>
      <c r="N1892" s="876"/>
      <c r="O1892" s="876"/>
      <c r="P1892" s="876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73"/>
      <c r="E1893" s="677"/>
      <c r="F1893" s="677"/>
      <c r="G1893" s="677"/>
      <c r="H1893" s="874"/>
      <c r="I1893" s="875"/>
      <c r="J1893" s="875"/>
      <c r="K1893" s="876"/>
      <c r="L1893" s="876"/>
      <c r="M1893" s="876"/>
      <c r="N1893" s="876"/>
      <c r="O1893" s="876"/>
      <c r="P1893" s="876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73"/>
      <c r="E1894" s="677"/>
      <c r="F1894" s="677"/>
      <c r="G1894" s="677"/>
      <c r="H1894" s="874"/>
      <c r="I1894" s="875"/>
      <c r="J1894" s="875"/>
      <c r="K1894" s="876"/>
      <c r="L1894" s="876"/>
      <c r="M1894" s="876"/>
      <c r="N1894" s="876"/>
      <c r="O1894" s="876"/>
      <c r="P1894" s="876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73"/>
      <c r="E1895" s="677"/>
      <c r="F1895" s="677"/>
      <c r="G1895" s="677"/>
      <c r="H1895" s="874"/>
      <c r="I1895" s="875"/>
      <c r="J1895" s="875"/>
      <c r="K1895" s="876"/>
      <c r="L1895" s="876"/>
      <c r="M1895" s="876"/>
      <c r="N1895" s="876"/>
      <c r="O1895" s="876"/>
      <c r="P1895" s="876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73"/>
      <c r="E1896" s="677"/>
      <c r="F1896" s="677"/>
      <c r="G1896" s="677"/>
      <c r="H1896" s="874"/>
      <c r="I1896" s="875"/>
      <c r="J1896" s="875"/>
      <c r="K1896" s="876"/>
      <c r="L1896" s="876"/>
      <c r="M1896" s="876"/>
      <c r="N1896" s="876"/>
      <c r="O1896" s="876"/>
      <c r="P1896" s="876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73"/>
      <c r="E1897" s="677"/>
      <c r="F1897" s="677"/>
      <c r="G1897" s="677"/>
      <c r="H1897" s="874"/>
      <c r="I1897" s="875"/>
      <c r="J1897" s="875"/>
      <c r="K1897" s="876"/>
      <c r="L1897" s="876"/>
      <c r="M1897" s="876"/>
      <c r="N1897" s="876"/>
      <c r="O1897" s="876"/>
      <c r="P1897" s="876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73"/>
      <c r="E1898" s="677"/>
      <c r="F1898" s="677"/>
      <c r="G1898" s="677"/>
      <c r="H1898" s="874"/>
      <c r="I1898" s="875"/>
      <c r="J1898" s="875"/>
      <c r="K1898" s="876"/>
      <c r="L1898" s="876"/>
      <c r="M1898" s="876"/>
      <c r="N1898" s="876"/>
      <c r="O1898" s="876"/>
      <c r="P1898" s="876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73"/>
      <c r="E1899" s="677"/>
      <c r="F1899" s="677"/>
      <c r="G1899" s="677"/>
      <c r="H1899" s="874"/>
      <c r="I1899" s="875"/>
      <c r="J1899" s="875"/>
      <c r="K1899" s="876"/>
      <c r="L1899" s="876"/>
      <c r="M1899" s="876"/>
      <c r="N1899" s="876"/>
      <c r="O1899" s="876"/>
      <c r="P1899" s="876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73"/>
      <c r="E1900" s="677"/>
      <c r="F1900" s="677"/>
      <c r="G1900" s="677"/>
      <c r="H1900" s="874"/>
      <c r="I1900" s="875"/>
      <c r="J1900" s="875"/>
      <c r="K1900" s="876"/>
      <c r="L1900" s="876"/>
      <c r="M1900" s="876"/>
      <c r="N1900" s="876"/>
      <c r="O1900" s="876"/>
      <c r="P1900" s="876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73"/>
      <c r="E1901" s="677"/>
      <c r="F1901" s="677"/>
      <c r="G1901" s="677"/>
      <c r="H1901" s="874"/>
      <c r="I1901" s="875"/>
      <c r="J1901" s="875"/>
      <c r="K1901" s="876"/>
      <c r="L1901" s="876"/>
      <c r="M1901" s="876"/>
      <c r="N1901" s="876"/>
      <c r="O1901" s="876"/>
      <c r="P1901" s="876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73"/>
      <c r="E1902" s="677"/>
      <c r="F1902" s="677"/>
      <c r="G1902" s="677"/>
      <c r="H1902" s="874"/>
      <c r="I1902" s="875"/>
      <c r="J1902" s="875"/>
      <c r="K1902" s="876"/>
      <c r="L1902" s="876"/>
      <c r="M1902" s="876"/>
      <c r="N1902" s="876"/>
      <c r="O1902" s="876"/>
      <c r="P1902" s="876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73"/>
      <c r="E1903" s="677"/>
      <c r="F1903" s="677"/>
      <c r="G1903" s="677"/>
      <c r="H1903" s="874"/>
      <c r="I1903" s="875"/>
      <c r="J1903" s="875"/>
      <c r="K1903" s="876"/>
      <c r="L1903" s="876"/>
      <c r="M1903" s="876"/>
      <c r="N1903" s="876"/>
      <c r="O1903" s="876"/>
      <c r="P1903" s="876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73"/>
      <c r="E1904" s="677"/>
      <c r="F1904" s="677"/>
      <c r="G1904" s="677"/>
      <c r="H1904" s="874"/>
      <c r="I1904" s="875"/>
      <c r="J1904" s="875"/>
      <c r="K1904" s="876"/>
      <c r="L1904" s="876"/>
      <c r="M1904" s="876"/>
      <c r="N1904" s="876"/>
      <c r="O1904" s="876"/>
      <c r="P1904" s="876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73"/>
      <c r="E1905" s="677"/>
      <c r="F1905" s="677"/>
      <c r="G1905" s="677"/>
      <c r="H1905" s="874"/>
      <c r="I1905" s="875"/>
      <c r="J1905" s="875"/>
      <c r="K1905" s="876"/>
      <c r="L1905" s="876"/>
      <c r="M1905" s="876"/>
      <c r="N1905" s="876"/>
      <c r="O1905" s="876"/>
      <c r="P1905" s="876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73"/>
      <c r="E1906" s="677"/>
      <c r="F1906" s="677"/>
      <c r="G1906" s="677"/>
      <c r="H1906" s="874"/>
      <c r="I1906" s="875"/>
      <c r="J1906" s="875"/>
      <c r="K1906" s="876"/>
      <c r="L1906" s="876"/>
      <c r="M1906" s="876"/>
      <c r="N1906" s="876"/>
      <c r="O1906" s="876"/>
      <c r="P1906" s="876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73"/>
      <c r="E1907" s="677"/>
      <c r="F1907" s="677"/>
      <c r="G1907" s="677"/>
      <c r="H1907" s="874"/>
      <c r="I1907" s="875"/>
      <c r="J1907" s="875"/>
      <c r="K1907" s="876"/>
      <c r="L1907" s="876"/>
      <c r="M1907" s="876"/>
      <c r="N1907" s="876"/>
      <c r="O1907" s="876"/>
      <c r="P1907" s="876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73"/>
      <c r="E1908" s="677"/>
      <c r="F1908" s="677"/>
      <c r="G1908" s="677"/>
      <c r="H1908" s="874"/>
      <c r="I1908" s="875"/>
      <c r="J1908" s="875"/>
      <c r="K1908" s="876"/>
      <c r="L1908" s="876"/>
      <c r="M1908" s="876"/>
      <c r="N1908" s="876"/>
      <c r="O1908" s="876"/>
      <c r="P1908" s="876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73"/>
      <c r="E1909" s="677"/>
      <c r="F1909" s="677"/>
      <c r="G1909" s="677"/>
      <c r="H1909" s="874"/>
      <c r="I1909" s="875"/>
      <c r="J1909" s="875"/>
      <c r="K1909" s="876"/>
      <c r="L1909" s="876"/>
      <c r="M1909" s="876"/>
      <c r="N1909" s="876"/>
      <c r="O1909" s="876"/>
      <c r="P1909" s="876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73"/>
      <c r="E1910" s="677"/>
      <c r="F1910" s="677"/>
      <c r="G1910" s="677"/>
      <c r="H1910" s="874"/>
      <c r="I1910" s="875"/>
      <c r="J1910" s="875"/>
      <c r="K1910" s="876"/>
      <c r="L1910" s="876"/>
      <c r="M1910" s="876"/>
      <c r="N1910" s="876"/>
      <c r="O1910" s="876"/>
      <c r="P1910" s="876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73"/>
      <c r="E1911" s="677"/>
      <c r="F1911" s="677"/>
      <c r="G1911" s="677"/>
      <c r="H1911" s="874"/>
      <c r="I1911" s="875"/>
      <c r="J1911" s="875"/>
      <c r="K1911" s="876"/>
      <c r="L1911" s="876"/>
      <c r="M1911" s="876"/>
      <c r="N1911" s="876"/>
      <c r="O1911" s="876"/>
      <c r="P1911" s="876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73"/>
      <c r="E1912" s="677"/>
      <c r="F1912" s="677"/>
      <c r="G1912" s="677"/>
      <c r="H1912" s="874"/>
      <c r="I1912" s="875"/>
      <c r="J1912" s="875"/>
      <c r="K1912" s="876"/>
      <c r="L1912" s="876"/>
      <c r="M1912" s="876"/>
      <c r="N1912" s="876"/>
      <c r="O1912" s="876"/>
      <c r="P1912" s="876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73"/>
      <c r="E1913" s="677"/>
      <c r="F1913" s="677"/>
      <c r="G1913" s="677"/>
      <c r="H1913" s="874"/>
      <c r="I1913" s="875"/>
      <c r="J1913" s="875"/>
      <c r="K1913" s="876"/>
      <c r="L1913" s="876"/>
      <c r="M1913" s="876"/>
      <c r="N1913" s="876"/>
      <c r="O1913" s="876"/>
      <c r="P1913" s="876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73"/>
      <c r="E1914" s="677"/>
      <c r="F1914" s="677"/>
      <c r="G1914" s="677"/>
      <c r="H1914" s="874"/>
      <c r="I1914" s="875"/>
      <c r="J1914" s="875"/>
      <c r="K1914" s="876"/>
      <c r="L1914" s="876"/>
      <c r="M1914" s="876"/>
      <c r="N1914" s="876"/>
      <c r="O1914" s="876"/>
      <c r="P1914" s="876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73"/>
      <c r="E1915" s="677"/>
      <c r="F1915" s="677"/>
      <c r="G1915" s="677"/>
      <c r="H1915" s="874"/>
      <c r="I1915" s="875"/>
      <c r="J1915" s="875"/>
      <c r="K1915" s="876"/>
      <c r="L1915" s="876"/>
      <c r="M1915" s="876"/>
      <c r="N1915" s="876"/>
      <c r="O1915" s="876"/>
      <c r="P1915" s="876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73"/>
      <c r="E1916" s="677"/>
      <c r="F1916" s="677"/>
      <c r="G1916" s="677"/>
      <c r="H1916" s="874"/>
      <c r="I1916" s="875"/>
      <c r="J1916" s="875"/>
      <c r="K1916" s="876"/>
      <c r="L1916" s="876"/>
      <c r="M1916" s="876"/>
      <c r="N1916" s="876"/>
      <c r="O1916" s="876"/>
      <c r="P1916" s="876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73"/>
      <c r="E1917" s="677"/>
      <c r="F1917" s="677"/>
      <c r="G1917" s="677"/>
      <c r="H1917" s="874"/>
      <c r="I1917" s="875"/>
      <c r="J1917" s="875"/>
      <c r="K1917" s="876"/>
      <c r="L1917" s="876"/>
      <c r="M1917" s="876"/>
      <c r="N1917" s="876"/>
      <c r="O1917" s="876"/>
      <c r="P1917" s="876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73"/>
      <c r="E1918" s="677"/>
      <c r="F1918" s="677"/>
      <c r="G1918" s="677"/>
      <c r="H1918" s="874"/>
      <c r="I1918" s="875"/>
      <c r="J1918" s="875"/>
      <c r="K1918" s="876"/>
      <c r="L1918" s="876"/>
      <c r="M1918" s="876"/>
      <c r="N1918" s="876"/>
      <c r="O1918" s="876"/>
      <c r="P1918" s="876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73"/>
      <c r="E1919" s="677"/>
      <c r="F1919" s="677"/>
      <c r="G1919" s="677"/>
      <c r="H1919" s="874"/>
      <c r="I1919" s="875"/>
      <c r="J1919" s="875"/>
      <c r="K1919" s="876"/>
      <c r="L1919" s="876"/>
      <c r="M1919" s="876"/>
      <c r="N1919" s="876"/>
      <c r="O1919" s="876"/>
      <c r="P1919" s="876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73"/>
      <c r="E1920" s="677"/>
      <c r="F1920" s="677"/>
      <c r="G1920" s="677"/>
      <c r="H1920" s="874"/>
      <c r="I1920" s="875"/>
      <c r="J1920" s="875"/>
      <c r="K1920" s="876"/>
      <c r="L1920" s="876"/>
      <c r="M1920" s="876"/>
      <c r="N1920" s="876"/>
      <c r="O1920" s="876"/>
      <c r="P1920" s="876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73"/>
      <c r="E1921" s="677"/>
      <c r="F1921" s="677"/>
      <c r="G1921" s="677"/>
      <c r="H1921" s="874"/>
      <c r="I1921" s="875"/>
      <c r="J1921" s="875"/>
      <c r="K1921" s="876"/>
      <c r="L1921" s="876"/>
      <c r="M1921" s="876"/>
      <c r="N1921" s="876"/>
      <c r="O1921" s="876"/>
      <c r="P1921" s="876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73"/>
      <c r="E1922" s="677"/>
      <c r="F1922" s="677"/>
      <c r="G1922" s="677"/>
      <c r="H1922" s="874"/>
      <c r="I1922" s="875"/>
      <c r="J1922" s="875"/>
      <c r="K1922" s="876"/>
      <c r="L1922" s="876"/>
      <c r="M1922" s="876"/>
      <c r="N1922" s="876"/>
      <c r="O1922" s="876"/>
      <c r="P1922" s="876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73"/>
      <c r="E1923" s="677"/>
      <c r="F1923" s="677"/>
      <c r="G1923" s="677"/>
      <c r="H1923" s="874"/>
      <c r="I1923" s="875"/>
      <c r="J1923" s="875"/>
      <c r="K1923" s="876"/>
      <c r="L1923" s="876"/>
      <c r="M1923" s="876"/>
      <c r="N1923" s="876"/>
      <c r="O1923" s="876"/>
      <c r="P1923" s="876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73"/>
      <c r="E1924" s="677"/>
      <c r="F1924" s="677"/>
      <c r="G1924" s="677"/>
      <c r="H1924" s="874"/>
      <c r="I1924" s="875"/>
      <c r="J1924" s="875"/>
      <c r="K1924" s="876"/>
      <c r="L1924" s="876"/>
      <c r="M1924" s="876"/>
      <c r="N1924" s="876"/>
      <c r="O1924" s="876"/>
      <c r="P1924" s="876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73"/>
      <c r="E1925" s="677"/>
      <c r="F1925" s="677"/>
      <c r="G1925" s="677"/>
      <c r="H1925" s="874"/>
      <c r="I1925" s="875"/>
      <c r="J1925" s="875"/>
      <c r="K1925" s="876"/>
      <c r="L1925" s="876"/>
      <c r="M1925" s="876"/>
      <c r="N1925" s="876"/>
      <c r="O1925" s="876"/>
      <c r="P1925" s="876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73"/>
      <c r="E1926" s="677"/>
      <c r="F1926" s="677"/>
      <c r="G1926" s="677"/>
      <c r="H1926" s="874"/>
      <c r="I1926" s="875"/>
      <c r="J1926" s="875"/>
      <c r="K1926" s="876"/>
      <c r="L1926" s="876"/>
      <c r="M1926" s="876"/>
      <c r="N1926" s="876"/>
      <c r="O1926" s="876"/>
      <c r="P1926" s="876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73"/>
      <c r="E1927" s="677"/>
      <c r="F1927" s="677"/>
      <c r="G1927" s="677"/>
      <c r="H1927" s="874"/>
      <c r="I1927" s="875"/>
      <c r="J1927" s="875"/>
      <c r="K1927" s="876"/>
      <c r="L1927" s="876"/>
      <c r="M1927" s="876"/>
      <c r="N1927" s="876"/>
      <c r="O1927" s="876"/>
      <c r="P1927" s="876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73"/>
      <c r="E1928" s="677"/>
      <c r="F1928" s="677"/>
      <c r="G1928" s="677"/>
      <c r="H1928" s="874"/>
      <c r="I1928" s="875"/>
      <c r="J1928" s="875"/>
      <c r="K1928" s="876"/>
      <c r="L1928" s="876"/>
      <c r="M1928" s="876"/>
      <c r="N1928" s="876"/>
      <c r="O1928" s="876"/>
      <c r="P1928" s="876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73"/>
      <c r="E1929" s="677"/>
      <c r="F1929" s="677"/>
      <c r="G1929" s="677"/>
      <c r="H1929" s="874"/>
      <c r="I1929" s="875"/>
      <c r="J1929" s="875"/>
      <c r="K1929" s="876"/>
      <c r="L1929" s="876"/>
      <c r="M1929" s="876"/>
      <c r="N1929" s="876"/>
      <c r="O1929" s="876"/>
      <c r="P1929" s="876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73"/>
      <c r="E1930" s="677"/>
      <c r="F1930" s="677"/>
      <c r="G1930" s="677"/>
      <c r="H1930" s="874"/>
      <c r="I1930" s="875"/>
      <c r="J1930" s="875"/>
      <c r="K1930" s="876"/>
      <c r="L1930" s="876"/>
      <c r="M1930" s="876"/>
      <c r="N1930" s="876"/>
      <c r="O1930" s="876"/>
      <c r="P1930" s="876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73"/>
      <c r="E1931" s="677"/>
      <c r="F1931" s="677"/>
      <c r="G1931" s="677"/>
      <c r="H1931" s="874"/>
      <c r="I1931" s="875"/>
      <c r="J1931" s="875"/>
      <c r="K1931" s="876"/>
      <c r="L1931" s="876"/>
      <c r="M1931" s="876"/>
      <c r="N1931" s="876"/>
      <c r="O1931" s="876"/>
      <c r="P1931" s="876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73"/>
      <c r="E1932" s="677"/>
      <c r="F1932" s="677"/>
      <c r="G1932" s="677"/>
      <c r="H1932" s="874"/>
      <c r="I1932" s="875"/>
      <c r="J1932" s="875"/>
      <c r="K1932" s="876"/>
      <c r="L1932" s="876"/>
      <c r="M1932" s="876"/>
      <c r="N1932" s="876"/>
      <c r="O1932" s="876"/>
      <c r="P1932" s="876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73"/>
      <c r="E1933" s="677"/>
      <c r="F1933" s="677"/>
      <c r="G1933" s="677"/>
      <c r="H1933" s="874"/>
      <c r="I1933" s="875"/>
      <c r="J1933" s="875"/>
      <c r="K1933" s="876"/>
      <c r="L1933" s="876"/>
      <c r="M1933" s="876"/>
      <c r="N1933" s="876"/>
      <c r="O1933" s="876"/>
      <c r="P1933" s="876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73"/>
      <c r="E1934" s="677"/>
      <c r="F1934" s="677"/>
      <c r="G1934" s="677"/>
      <c r="H1934" s="874"/>
      <c r="I1934" s="875"/>
      <c r="J1934" s="875"/>
      <c r="K1934" s="876"/>
      <c r="L1934" s="876"/>
      <c r="M1934" s="876"/>
      <c r="N1934" s="876"/>
      <c r="O1934" s="876"/>
      <c r="P1934" s="876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73"/>
      <c r="E1935" s="677"/>
      <c r="F1935" s="677"/>
      <c r="G1935" s="677"/>
      <c r="H1935" s="874"/>
      <c r="I1935" s="875"/>
      <c r="J1935" s="875"/>
      <c r="K1935" s="876"/>
      <c r="L1935" s="876"/>
      <c r="M1935" s="876"/>
      <c r="N1935" s="876"/>
      <c r="O1935" s="876"/>
      <c r="P1935" s="876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73"/>
      <c r="E1936" s="677"/>
      <c r="F1936" s="677"/>
      <c r="G1936" s="677"/>
      <c r="H1936" s="874"/>
      <c r="I1936" s="875"/>
      <c r="J1936" s="875"/>
      <c r="K1936" s="876"/>
      <c r="L1936" s="876"/>
      <c r="M1936" s="876"/>
      <c r="N1936" s="876"/>
      <c r="O1936" s="876"/>
      <c r="P1936" s="876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73"/>
      <c r="E1937" s="677"/>
      <c r="F1937" s="677"/>
      <c r="G1937" s="677"/>
      <c r="H1937" s="874"/>
      <c r="I1937" s="875"/>
      <c r="J1937" s="875"/>
      <c r="K1937" s="876"/>
      <c r="L1937" s="876"/>
      <c r="M1937" s="876"/>
      <c r="N1937" s="876"/>
      <c r="O1937" s="876"/>
      <c r="P1937" s="876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73"/>
      <c r="E1938" s="677"/>
      <c r="F1938" s="677"/>
      <c r="G1938" s="677"/>
      <c r="H1938" s="874"/>
      <c r="I1938" s="875"/>
      <c r="J1938" s="875"/>
      <c r="K1938" s="876"/>
      <c r="L1938" s="876"/>
      <c r="M1938" s="876"/>
      <c r="N1938" s="876"/>
      <c r="O1938" s="876"/>
      <c r="P1938" s="876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73"/>
      <c r="E1939" s="677"/>
      <c r="F1939" s="677"/>
      <c r="G1939" s="677"/>
      <c r="H1939" s="874"/>
      <c r="I1939" s="875"/>
      <c r="J1939" s="875"/>
      <c r="K1939" s="876"/>
      <c r="L1939" s="876"/>
      <c r="M1939" s="876"/>
      <c r="N1939" s="876"/>
      <c r="O1939" s="876"/>
      <c r="P1939" s="876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73"/>
      <c r="E1940" s="677"/>
      <c r="F1940" s="677"/>
      <c r="G1940" s="677"/>
      <c r="H1940" s="874"/>
      <c r="I1940" s="875"/>
      <c r="J1940" s="875"/>
      <c r="K1940" s="876"/>
      <c r="L1940" s="876"/>
      <c r="M1940" s="876"/>
      <c r="N1940" s="876"/>
      <c r="O1940" s="876"/>
      <c r="P1940" s="876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73"/>
      <c r="E1941" s="677"/>
      <c r="F1941" s="677"/>
      <c r="G1941" s="677"/>
      <c r="H1941" s="874"/>
      <c r="I1941" s="875"/>
      <c r="J1941" s="875"/>
      <c r="K1941" s="876"/>
      <c r="L1941" s="876"/>
      <c r="M1941" s="876"/>
      <c r="N1941" s="876"/>
      <c r="O1941" s="876"/>
      <c r="P1941" s="876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73"/>
      <c r="E1942" s="677"/>
      <c r="F1942" s="677"/>
      <c r="G1942" s="677"/>
      <c r="H1942" s="874"/>
      <c r="I1942" s="875"/>
      <c r="J1942" s="875"/>
      <c r="K1942" s="876"/>
      <c r="L1942" s="876"/>
      <c r="M1942" s="876"/>
      <c r="N1942" s="876"/>
      <c r="O1942" s="876"/>
      <c r="P1942" s="876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73"/>
      <c r="E1943" s="677"/>
      <c r="F1943" s="677"/>
      <c r="G1943" s="677"/>
      <c r="H1943" s="874"/>
      <c r="I1943" s="875"/>
      <c r="J1943" s="875"/>
      <c r="K1943" s="876"/>
      <c r="L1943" s="876"/>
      <c r="M1943" s="876"/>
      <c r="N1943" s="876"/>
      <c r="O1943" s="876"/>
      <c r="P1943" s="876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73"/>
      <c r="E1944" s="677"/>
      <c r="F1944" s="677"/>
      <c r="G1944" s="677"/>
      <c r="H1944" s="874"/>
      <c r="I1944" s="875"/>
      <c r="J1944" s="875"/>
      <c r="K1944" s="876"/>
      <c r="L1944" s="876"/>
      <c r="M1944" s="876"/>
      <c r="N1944" s="876"/>
      <c r="O1944" s="876"/>
      <c r="P1944" s="876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73"/>
      <c r="E1945" s="677"/>
      <c r="F1945" s="677"/>
      <c r="G1945" s="677"/>
      <c r="H1945" s="874"/>
      <c r="I1945" s="875"/>
      <c r="J1945" s="875"/>
      <c r="K1945" s="876"/>
      <c r="L1945" s="876"/>
      <c r="M1945" s="876"/>
      <c r="N1945" s="876"/>
      <c r="O1945" s="876"/>
      <c r="P1945" s="876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73"/>
      <c r="E1946" s="677"/>
      <c r="F1946" s="677"/>
      <c r="G1946" s="677"/>
      <c r="H1946" s="874"/>
      <c r="I1946" s="875"/>
      <c r="J1946" s="875"/>
      <c r="K1946" s="876"/>
      <c r="L1946" s="876"/>
      <c r="M1946" s="876"/>
      <c r="N1946" s="876"/>
      <c r="O1946" s="876"/>
      <c r="P1946" s="876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73"/>
      <c r="E1947" s="677"/>
      <c r="F1947" s="677"/>
      <c r="G1947" s="677"/>
      <c r="H1947" s="874"/>
      <c r="I1947" s="875"/>
      <c r="J1947" s="875"/>
      <c r="K1947" s="876"/>
      <c r="L1947" s="876"/>
      <c r="M1947" s="876"/>
      <c r="N1947" s="876"/>
      <c r="O1947" s="876"/>
      <c r="P1947" s="876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73"/>
      <c r="E1948" s="677"/>
      <c r="F1948" s="677"/>
      <c r="G1948" s="677"/>
      <c r="H1948" s="874"/>
      <c r="I1948" s="875"/>
      <c r="J1948" s="875"/>
      <c r="K1948" s="876"/>
      <c r="L1948" s="876"/>
      <c r="M1948" s="876"/>
      <c r="N1948" s="876"/>
      <c r="O1948" s="876"/>
      <c r="P1948" s="876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73"/>
      <c r="E1949" s="677"/>
      <c r="F1949" s="677"/>
      <c r="G1949" s="677"/>
      <c r="H1949" s="874"/>
      <c r="I1949" s="875"/>
      <c r="J1949" s="875"/>
      <c r="K1949" s="876"/>
      <c r="L1949" s="876"/>
      <c r="M1949" s="876"/>
      <c r="N1949" s="876"/>
      <c r="O1949" s="876"/>
      <c r="P1949" s="876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73"/>
      <c r="E1950" s="677"/>
      <c r="F1950" s="677"/>
      <c r="G1950" s="677"/>
      <c r="H1950" s="874"/>
      <c r="I1950" s="875"/>
      <c r="J1950" s="875"/>
      <c r="K1950" s="876"/>
      <c r="L1950" s="876"/>
      <c r="M1950" s="876"/>
      <c r="N1950" s="876"/>
      <c r="O1950" s="876"/>
      <c r="P1950" s="876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73"/>
      <c r="E1951" s="677"/>
      <c r="F1951" s="677"/>
      <c r="G1951" s="677"/>
      <c r="H1951" s="874"/>
      <c r="I1951" s="875"/>
      <c r="J1951" s="875"/>
      <c r="K1951" s="876"/>
      <c r="L1951" s="876"/>
      <c r="M1951" s="876"/>
      <c r="N1951" s="876"/>
      <c r="O1951" s="876"/>
      <c r="P1951" s="876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73"/>
      <c r="E1952" s="677"/>
      <c r="F1952" s="677"/>
      <c r="G1952" s="677"/>
      <c r="H1952" s="874"/>
      <c r="I1952" s="875"/>
      <c r="J1952" s="875"/>
      <c r="K1952" s="876"/>
      <c r="L1952" s="876"/>
      <c r="M1952" s="876"/>
      <c r="N1952" s="876"/>
      <c r="O1952" s="876"/>
      <c r="P1952" s="876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73"/>
      <c r="E1953" s="677"/>
      <c r="F1953" s="677"/>
      <c r="G1953" s="677"/>
      <c r="H1953" s="874"/>
      <c r="I1953" s="875"/>
      <c r="J1953" s="875"/>
      <c r="K1953" s="876"/>
      <c r="L1953" s="876"/>
      <c r="M1953" s="876"/>
      <c r="N1953" s="876"/>
      <c r="O1953" s="876"/>
      <c r="P1953" s="876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73"/>
      <c r="E1954" s="677"/>
      <c r="F1954" s="677"/>
      <c r="G1954" s="677"/>
      <c r="H1954" s="874"/>
      <c r="I1954" s="875"/>
      <c r="J1954" s="875"/>
      <c r="K1954" s="876"/>
      <c r="L1954" s="876"/>
      <c r="M1954" s="876"/>
      <c r="N1954" s="876"/>
      <c r="O1954" s="876"/>
      <c r="P1954" s="876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73"/>
      <c r="E1955" s="677"/>
      <c r="F1955" s="677"/>
      <c r="G1955" s="677"/>
      <c r="H1955" s="874"/>
      <c r="I1955" s="875"/>
      <c r="J1955" s="875"/>
      <c r="K1955" s="876"/>
      <c r="L1955" s="876"/>
      <c r="M1955" s="876"/>
      <c r="N1955" s="876"/>
      <c r="O1955" s="876"/>
      <c r="P1955" s="876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73"/>
      <c r="E1956" s="677"/>
      <c r="F1956" s="677"/>
      <c r="G1956" s="677"/>
      <c r="H1956" s="874"/>
      <c r="I1956" s="875"/>
      <c r="J1956" s="875"/>
      <c r="K1956" s="876"/>
      <c r="L1956" s="876"/>
      <c r="M1956" s="876"/>
      <c r="N1956" s="876"/>
      <c r="O1956" s="876"/>
      <c r="P1956" s="876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73"/>
      <c r="E1957" s="677"/>
      <c r="F1957" s="677"/>
      <c r="G1957" s="677"/>
      <c r="H1957" s="874"/>
      <c r="I1957" s="875"/>
      <c r="J1957" s="875"/>
      <c r="K1957" s="876"/>
      <c r="L1957" s="876"/>
      <c r="M1957" s="876"/>
      <c r="N1957" s="876"/>
      <c r="O1957" s="876"/>
      <c r="P1957" s="876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73"/>
      <c r="E1958" s="677"/>
      <c r="F1958" s="677"/>
      <c r="G1958" s="677"/>
      <c r="H1958" s="874"/>
      <c r="I1958" s="875"/>
      <c r="J1958" s="875"/>
      <c r="K1958" s="876"/>
      <c r="L1958" s="876"/>
      <c r="M1958" s="876"/>
      <c r="N1958" s="876"/>
      <c r="O1958" s="876"/>
      <c r="P1958" s="876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73"/>
      <c r="E1959" s="677"/>
      <c r="F1959" s="677"/>
      <c r="G1959" s="677"/>
      <c r="H1959" s="874"/>
      <c r="I1959" s="875"/>
      <c r="J1959" s="875"/>
      <c r="K1959" s="876"/>
      <c r="L1959" s="876"/>
      <c r="M1959" s="876"/>
      <c r="N1959" s="876"/>
      <c r="O1959" s="876"/>
      <c r="P1959" s="876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73"/>
      <c r="E1960" s="677"/>
      <c r="F1960" s="677"/>
      <c r="G1960" s="677"/>
      <c r="H1960" s="874"/>
      <c r="I1960" s="875"/>
      <c r="J1960" s="875"/>
      <c r="K1960" s="876"/>
      <c r="L1960" s="876"/>
      <c r="M1960" s="876"/>
      <c r="N1960" s="876"/>
      <c r="O1960" s="876"/>
      <c r="P1960" s="876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73"/>
      <c r="E1961" s="677"/>
      <c r="F1961" s="677"/>
      <c r="G1961" s="677"/>
      <c r="H1961" s="874"/>
      <c r="I1961" s="875"/>
      <c r="J1961" s="875"/>
      <c r="K1961" s="876"/>
      <c r="L1961" s="876"/>
      <c r="M1961" s="876"/>
      <c r="N1961" s="876"/>
      <c r="O1961" s="876"/>
      <c r="P1961" s="876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73"/>
      <c r="E1962" s="677"/>
      <c r="F1962" s="677"/>
      <c r="G1962" s="677"/>
      <c r="H1962" s="874"/>
      <c r="I1962" s="875"/>
      <c r="J1962" s="875"/>
      <c r="K1962" s="876"/>
      <c r="L1962" s="876"/>
      <c r="M1962" s="876"/>
      <c r="N1962" s="876"/>
      <c r="O1962" s="876"/>
      <c r="P1962" s="876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73"/>
      <c r="E1963" s="677"/>
      <c r="F1963" s="677"/>
      <c r="G1963" s="677"/>
      <c r="H1963" s="874"/>
      <c r="I1963" s="875"/>
      <c r="J1963" s="875"/>
      <c r="K1963" s="876"/>
      <c r="L1963" s="876"/>
      <c r="M1963" s="876"/>
      <c r="N1963" s="876"/>
      <c r="O1963" s="876"/>
      <c r="P1963" s="876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73"/>
      <c r="E1964" s="677"/>
      <c r="F1964" s="677"/>
      <c r="G1964" s="677"/>
      <c r="H1964" s="874"/>
      <c r="I1964" s="875"/>
      <c r="J1964" s="875"/>
      <c r="K1964" s="876"/>
      <c r="L1964" s="876"/>
      <c r="M1964" s="876"/>
      <c r="N1964" s="876"/>
      <c r="O1964" s="876"/>
      <c r="P1964" s="876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73"/>
      <c r="E1965" s="677"/>
      <c r="F1965" s="677"/>
      <c r="G1965" s="677"/>
      <c r="H1965" s="874"/>
      <c r="I1965" s="875"/>
      <c r="J1965" s="875"/>
      <c r="K1965" s="876"/>
      <c r="L1965" s="876"/>
      <c r="M1965" s="876"/>
      <c r="N1965" s="876"/>
      <c r="O1965" s="876"/>
      <c r="P1965" s="876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73"/>
      <c r="E1966" s="677"/>
      <c r="F1966" s="677"/>
      <c r="G1966" s="677"/>
      <c r="H1966" s="874"/>
      <c r="I1966" s="875"/>
      <c r="J1966" s="875"/>
      <c r="K1966" s="876"/>
      <c r="L1966" s="876"/>
      <c r="M1966" s="876"/>
      <c r="N1966" s="876"/>
      <c r="O1966" s="876"/>
      <c r="P1966" s="876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73"/>
      <c r="E1967" s="677"/>
      <c r="F1967" s="677"/>
      <c r="G1967" s="677"/>
      <c r="H1967" s="874"/>
      <c r="I1967" s="875"/>
      <c r="J1967" s="875"/>
      <c r="K1967" s="876"/>
      <c r="L1967" s="876"/>
      <c r="M1967" s="876"/>
      <c r="N1967" s="876"/>
      <c r="O1967" s="876"/>
      <c r="P1967" s="876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73"/>
      <c r="E1968" s="677"/>
      <c r="F1968" s="677"/>
      <c r="G1968" s="677"/>
      <c r="H1968" s="874"/>
      <c r="I1968" s="875"/>
      <c r="J1968" s="875"/>
      <c r="K1968" s="876"/>
      <c r="L1968" s="876"/>
      <c r="M1968" s="876"/>
      <c r="N1968" s="876"/>
      <c r="O1968" s="876"/>
      <c r="P1968" s="876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73"/>
      <c r="E1969" s="677"/>
      <c r="F1969" s="677"/>
      <c r="G1969" s="677"/>
      <c r="H1969" s="874"/>
      <c r="I1969" s="875"/>
      <c r="J1969" s="875"/>
      <c r="K1969" s="876"/>
      <c r="L1969" s="876"/>
      <c r="M1969" s="876"/>
      <c r="N1969" s="876"/>
      <c r="O1969" s="876"/>
      <c r="P1969" s="876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73"/>
      <c r="E1970" s="677"/>
      <c r="F1970" s="677"/>
      <c r="G1970" s="677"/>
      <c r="H1970" s="874"/>
      <c r="I1970" s="875"/>
      <c r="J1970" s="875"/>
      <c r="K1970" s="876"/>
      <c r="L1970" s="876"/>
      <c r="M1970" s="876"/>
      <c r="N1970" s="876"/>
      <c r="O1970" s="876"/>
      <c r="P1970" s="876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73"/>
      <c r="E1971" s="677"/>
      <c r="F1971" s="677"/>
      <c r="G1971" s="677"/>
      <c r="H1971" s="874"/>
      <c r="I1971" s="875"/>
      <c r="J1971" s="875"/>
      <c r="K1971" s="876"/>
      <c r="L1971" s="876"/>
      <c r="M1971" s="876"/>
      <c r="N1971" s="876"/>
      <c r="O1971" s="876"/>
      <c r="P1971" s="876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73"/>
      <c r="E1972" s="677"/>
      <c r="F1972" s="677"/>
      <c r="G1972" s="677"/>
      <c r="H1972" s="874"/>
      <c r="I1972" s="875"/>
      <c r="J1972" s="875"/>
      <c r="K1972" s="876"/>
      <c r="L1972" s="876"/>
      <c r="M1972" s="876"/>
      <c r="N1972" s="876"/>
      <c r="O1972" s="876"/>
      <c r="P1972" s="876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73"/>
      <c r="E1973" s="677"/>
      <c r="F1973" s="677"/>
      <c r="G1973" s="677"/>
      <c r="H1973" s="874"/>
      <c r="I1973" s="875"/>
      <c r="J1973" s="875"/>
      <c r="K1973" s="876"/>
      <c r="L1973" s="876"/>
      <c r="M1973" s="876"/>
      <c r="N1973" s="876"/>
      <c r="O1973" s="876"/>
      <c r="P1973" s="876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73"/>
      <c r="E1974" s="677"/>
      <c r="F1974" s="677"/>
      <c r="G1974" s="677"/>
      <c r="H1974" s="874"/>
      <c r="I1974" s="875"/>
      <c r="J1974" s="875"/>
      <c r="K1974" s="876"/>
      <c r="L1974" s="876"/>
      <c r="M1974" s="876"/>
      <c r="N1974" s="876"/>
      <c r="O1974" s="876"/>
      <c r="P1974" s="876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73"/>
      <c r="E1975" s="677"/>
      <c r="F1975" s="677"/>
      <c r="G1975" s="677"/>
      <c r="H1975" s="874"/>
      <c r="I1975" s="875"/>
      <c r="J1975" s="875"/>
      <c r="K1975" s="876"/>
      <c r="L1975" s="876"/>
      <c r="M1975" s="876"/>
      <c r="N1975" s="876"/>
      <c r="O1975" s="876"/>
      <c r="P1975" s="876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73"/>
      <c r="E1976" s="677"/>
      <c r="F1976" s="677"/>
      <c r="G1976" s="677"/>
      <c r="H1976" s="874"/>
      <c r="I1976" s="875"/>
      <c r="J1976" s="875"/>
      <c r="K1976" s="876"/>
      <c r="L1976" s="876"/>
      <c r="M1976" s="876"/>
      <c r="N1976" s="876"/>
      <c r="O1976" s="876"/>
      <c r="P1976" s="876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73"/>
      <c r="E1977" s="677"/>
      <c r="F1977" s="677"/>
      <c r="G1977" s="677"/>
      <c r="H1977" s="874"/>
      <c r="I1977" s="875"/>
      <c r="J1977" s="875"/>
      <c r="K1977" s="876"/>
      <c r="L1977" s="876"/>
      <c r="M1977" s="876"/>
      <c r="N1977" s="876"/>
      <c r="O1977" s="876"/>
      <c r="P1977" s="876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73"/>
      <c r="E1978" s="677"/>
      <c r="F1978" s="677"/>
      <c r="G1978" s="677"/>
      <c r="H1978" s="874"/>
      <c r="I1978" s="875"/>
      <c r="J1978" s="875"/>
      <c r="K1978" s="876"/>
      <c r="L1978" s="876"/>
      <c r="M1978" s="876"/>
      <c r="N1978" s="876"/>
      <c r="O1978" s="876"/>
      <c r="P1978" s="876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73"/>
      <c r="E1979" s="677"/>
      <c r="F1979" s="677"/>
      <c r="G1979" s="677"/>
      <c r="H1979" s="874"/>
      <c r="I1979" s="875"/>
      <c r="J1979" s="875"/>
      <c r="K1979" s="876"/>
      <c r="L1979" s="876"/>
      <c r="M1979" s="876"/>
      <c r="N1979" s="876"/>
      <c r="O1979" s="876"/>
      <c r="P1979" s="876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73"/>
      <c r="E1980" s="677"/>
      <c r="F1980" s="677"/>
      <c r="G1980" s="677"/>
      <c r="H1980" s="874"/>
      <c r="I1980" s="875"/>
      <c r="J1980" s="875"/>
      <c r="K1980" s="876"/>
      <c r="L1980" s="876"/>
      <c r="M1980" s="876"/>
      <c r="N1980" s="876"/>
      <c r="O1980" s="876"/>
      <c r="P1980" s="876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73"/>
      <c r="E1981" s="677"/>
      <c r="F1981" s="677"/>
      <c r="G1981" s="677"/>
      <c r="H1981" s="874"/>
      <c r="I1981" s="875"/>
      <c r="J1981" s="875"/>
      <c r="K1981" s="876"/>
      <c r="L1981" s="876"/>
      <c r="M1981" s="876"/>
      <c r="N1981" s="876"/>
      <c r="O1981" s="876"/>
      <c r="P1981" s="876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73"/>
      <c r="E1982" s="677"/>
      <c r="F1982" s="677"/>
      <c r="G1982" s="677"/>
      <c r="H1982" s="874"/>
      <c r="I1982" s="875"/>
      <c r="J1982" s="875"/>
      <c r="K1982" s="876"/>
      <c r="L1982" s="876"/>
      <c r="M1982" s="876"/>
      <c r="N1982" s="876"/>
      <c r="O1982" s="876"/>
      <c r="P1982" s="876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73"/>
      <c r="E1983" s="677"/>
      <c r="F1983" s="677"/>
      <c r="G1983" s="677"/>
      <c r="H1983" s="874"/>
      <c r="I1983" s="875"/>
      <c r="J1983" s="875"/>
      <c r="K1983" s="876"/>
      <c r="L1983" s="876"/>
      <c r="M1983" s="876"/>
      <c r="N1983" s="876"/>
      <c r="O1983" s="876"/>
      <c r="P1983" s="876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73"/>
      <c r="E1984" s="677"/>
      <c r="F1984" s="677"/>
      <c r="G1984" s="677"/>
      <c r="H1984" s="874"/>
      <c r="I1984" s="875"/>
      <c r="J1984" s="875"/>
      <c r="K1984" s="876"/>
      <c r="L1984" s="876"/>
      <c r="M1984" s="876"/>
      <c r="N1984" s="876"/>
      <c r="O1984" s="876"/>
      <c r="P1984" s="876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73"/>
      <c r="E1985" s="677"/>
      <c r="F1985" s="677"/>
      <c r="G1985" s="677"/>
      <c r="H1985" s="874"/>
      <c r="I1985" s="875"/>
      <c r="J1985" s="875"/>
      <c r="K1985" s="876"/>
      <c r="L1985" s="876"/>
      <c r="M1985" s="876"/>
      <c r="N1985" s="876"/>
      <c r="O1985" s="876"/>
      <c r="P1985" s="876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73"/>
      <c r="E1986" s="677"/>
      <c r="F1986" s="677"/>
      <c r="G1986" s="677"/>
      <c r="H1986" s="874"/>
      <c r="I1986" s="875"/>
      <c r="J1986" s="875"/>
      <c r="K1986" s="876"/>
      <c r="L1986" s="876"/>
      <c r="M1986" s="876"/>
      <c r="N1986" s="876"/>
      <c r="O1986" s="876"/>
      <c r="P1986" s="876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73"/>
      <c r="E1987" s="677"/>
      <c r="F1987" s="677"/>
      <c r="G1987" s="677"/>
      <c r="H1987" s="874"/>
      <c r="I1987" s="875"/>
      <c r="J1987" s="875"/>
      <c r="K1987" s="876"/>
      <c r="L1987" s="876"/>
      <c r="M1987" s="876"/>
      <c r="N1987" s="876"/>
      <c r="O1987" s="876"/>
      <c r="P1987" s="876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73"/>
      <c r="E1988" s="677"/>
      <c r="F1988" s="677"/>
      <c r="G1988" s="677"/>
      <c r="H1988" s="874"/>
      <c r="I1988" s="875"/>
      <c r="J1988" s="875"/>
      <c r="K1988" s="876"/>
      <c r="L1988" s="876"/>
      <c r="M1988" s="876"/>
      <c r="N1988" s="876"/>
      <c r="O1988" s="876"/>
      <c r="P1988" s="876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73"/>
      <c r="E1989" s="677"/>
      <c r="F1989" s="677"/>
      <c r="G1989" s="677"/>
      <c r="H1989" s="874"/>
      <c r="I1989" s="875"/>
      <c r="J1989" s="875"/>
      <c r="K1989" s="876"/>
      <c r="L1989" s="876"/>
      <c r="M1989" s="876"/>
      <c r="N1989" s="876"/>
      <c r="O1989" s="876"/>
      <c r="P1989" s="876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73"/>
      <c r="E1990" s="677"/>
      <c r="F1990" s="677"/>
      <c r="G1990" s="677"/>
      <c r="H1990" s="874"/>
      <c r="I1990" s="875"/>
      <c r="J1990" s="875"/>
      <c r="K1990" s="876"/>
      <c r="L1990" s="876"/>
      <c r="M1990" s="876"/>
      <c r="N1990" s="876"/>
      <c r="O1990" s="876"/>
      <c r="P1990" s="876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73"/>
      <c r="E1991" s="677"/>
      <c r="F1991" s="677"/>
      <c r="G1991" s="677"/>
      <c r="H1991" s="874"/>
      <c r="I1991" s="875"/>
      <c r="J1991" s="875"/>
      <c r="K1991" s="876"/>
      <c r="L1991" s="876"/>
      <c r="M1991" s="876"/>
      <c r="N1991" s="876"/>
      <c r="O1991" s="876"/>
      <c r="P1991" s="876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73"/>
      <c r="E1992" s="677"/>
      <c r="F1992" s="677"/>
      <c r="G1992" s="677"/>
      <c r="H1992" s="874"/>
      <c r="I1992" s="875"/>
      <c r="J1992" s="875"/>
      <c r="K1992" s="876"/>
      <c r="L1992" s="876"/>
      <c r="M1992" s="876"/>
      <c r="N1992" s="876"/>
      <c r="O1992" s="876"/>
      <c r="P1992" s="876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73"/>
      <c r="E1993" s="677"/>
      <c r="F1993" s="677"/>
      <c r="G1993" s="677"/>
      <c r="H1993" s="874"/>
      <c r="I1993" s="875"/>
      <c r="J1993" s="875"/>
      <c r="K1993" s="876"/>
      <c r="L1993" s="876"/>
      <c r="M1993" s="876"/>
      <c r="N1993" s="876"/>
      <c r="O1993" s="876"/>
      <c r="P1993" s="876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73"/>
      <c r="E1994" s="677"/>
      <c r="F1994" s="677"/>
      <c r="G1994" s="677"/>
      <c r="H1994" s="874"/>
      <c r="I1994" s="875"/>
      <c r="J1994" s="875"/>
      <c r="K1994" s="876"/>
      <c r="L1994" s="876"/>
      <c r="M1994" s="876"/>
      <c r="N1994" s="876"/>
      <c r="O1994" s="876"/>
      <c r="P1994" s="876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73"/>
      <c r="E1995" s="677"/>
      <c r="F1995" s="677"/>
      <c r="G1995" s="677"/>
      <c r="H1995" s="874"/>
      <c r="I1995" s="875"/>
      <c r="J1995" s="875"/>
      <c r="K1995" s="876"/>
      <c r="L1995" s="876"/>
      <c r="M1995" s="876"/>
      <c r="N1995" s="876"/>
      <c r="O1995" s="876"/>
      <c r="P1995" s="876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73"/>
      <c r="E1996" s="677"/>
      <c r="F1996" s="677"/>
      <c r="G1996" s="677"/>
      <c r="H1996" s="874"/>
      <c r="I1996" s="875"/>
      <c r="J1996" s="875"/>
      <c r="K1996" s="876"/>
      <c r="L1996" s="876"/>
      <c r="M1996" s="876"/>
      <c r="N1996" s="876"/>
      <c r="O1996" s="876"/>
      <c r="P1996" s="876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73"/>
      <c r="E1997" s="677"/>
      <c r="F1997" s="677"/>
      <c r="G1997" s="677"/>
      <c r="H1997" s="874"/>
      <c r="I1997" s="875"/>
      <c r="J1997" s="875"/>
      <c r="K1997" s="876"/>
      <c r="L1997" s="876"/>
      <c r="M1997" s="876"/>
      <c r="N1997" s="876"/>
      <c r="O1997" s="876"/>
      <c r="P1997" s="876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73"/>
      <c r="E1998" s="677"/>
      <c r="F1998" s="677"/>
      <c r="G1998" s="677"/>
      <c r="H1998" s="874"/>
      <c r="I1998" s="875"/>
      <c r="J1998" s="875"/>
      <c r="K1998" s="876"/>
      <c r="L1998" s="876"/>
      <c r="M1998" s="876"/>
      <c r="N1998" s="876"/>
      <c r="O1998" s="876"/>
      <c r="P1998" s="876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73"/>
      <c r="E1999" s="677"/>
      <c r="F1999" s="677"/>
      <c r="G1999" s="677"/>
      <c r="H1999" s="874"/>
      <c r="I1999" s="875"/>
      <c r="J1999" s="875"/>
      <c r="K1999" s="876"/>
      <c r="L1999" s="876"/>
      <c r="M1999" s="876"/>
      <c r="N1999" s="876"/>
      <c r="O1999" s="876"/>
      <c r="P1999" s="876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73"/>
      <c r="E2000" s="677"/>
      <c r="F2000" s="677"/>
      <c r="G2000" s="677"/>
      <c r="H2000" s="874"/>
      <c r="I2000" s="875"/>
      <c r="J2000" s="875"/>
      <c r="K2000" s="876"/>
      <c r="L2000" s="876"/>
      <c r="M2000" s="876"/>
      <c r="N2000" s="876"/>
      <c r="O2000" s="876"/>
      <c r="P2000" s="876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73"/>
      <c r="E2001" s="677"/>
      <c r="F2001" s="677"/>
      <c r="G2001" s="677"/>
      <c r="H2001" s="874"/>
      <c r="I2001" s="875"/>
      <c r="J2001" s="875"/>
      <c r="K2001" s="876"/>
      <c r="L2001" s="876"/>
      <c r="M2001" s="876"/>
      <c r="N2001" s="876"/>
      <c r="O2001" s="876"/>
      <c r="P2001" s="876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73"/>
      <c r="E2002" s="677"/>
      <c r="F2002" s="677"/>
      <c r="G2002" s="677"/>
      <c r="H2002" s="874"/>
      <c r="I2002" s="875"/>
      <c r="J2002" s="875"/>
      <c r="K2002" s="876"/>
      <c r="L2002" s="876"/>
      <c r="M2002" s="876"/>
      <c r="N2002" s="876"/>
      <c r="O2002" s="876"/>
      <c r="P2002" s="876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73"/>
      <c r="E2003" s="677"/>
      <c r="F2003" s="677"/>
      <c r="G2003" s="677"/>
      <c r="H2003" s="874"/>
      <c r="I2003" s="875"/>
      <c r="J2003" s="875"/>
      <c r="K2003" s="876"/>
      <c r="L2003" s="876"/>
      <c r="M2003" s="876"/>
      <c r="N2003" s="876"/>
      <c r="O2003" s="876"/>
      <c r="P2003" s="876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73"/>
      <c r="E2004" s="677"/>
      <c r="F2004" s="677"/>
      <c r="G2004" s="677"/>
      <c r="H2004" s="874"/>
      <c r="I2004" s="875"/>
      <c r="J2004" s="875"/>
      <c r="K2004" s="876"/>
      <c r="L2004" s="876"/>
      <c r="M2004" s="876"/>
      <c r="N2004" s="876"/>
      <c r="O2004" s="876"/>
      <c r="P2004" s="876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73"/>
      <c r="E2005" s="677"/>
      <c r="F2005" s="677"/>
      <c r="G2005" s="677"/>
      <c r="H2005" s="874"/>
      <c r="I2005" s="875"/>
      <c r="J2005" s="875"/>
      <c r="K2005" s="876"/>
      <c r="L2005" s="876"/>
      <c r="M2005" s="876"/>
      <c r="N2005" s="876"/>
      <c r="O2005" s="876"/>
      <c r="P2005" s="876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73"/>
      <c r="E2006" s="677"/>
      <c r="F2006" s="677"/>
      <c r="G2006" s="677"/>
      <c r="H2006" s="874"/>
      <c r="I2006" s="875"/>
      <c r="J2006" s="875"/>
      <c r="K2006" s="876"/>
      <c r="L2006" s="876"/>
      <c r="M2006" s="876"/>
      <c r="N2006" s="876"/>
      <c r="O2006" s="876"/>
      <c r="P2006" s="876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73"/>
      <c r="E2007" s="677"/>
      <c r="F2007" s="677"/>
      <c r="G2007" s="677"/>
      <c r="H2007" s="874"/>
      <c r="I2007" s="875"/>
      <c r="J2007" s="875"/>
      <c r="K2007" s="876"/>
      <c r="L2007" s="876"/>
      <c r="M2007" s="876"/>
      <c r="N2007" s="876"/>
      <c r="O2007" s="876"/>
      <c r="P2007" s="876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73"/>
      <c r="E2008" s="677"/>
      <c r="F2008" s="677"/>
      <c r="G2008" s="677"/>
      <c r="H2008" s="874"/>
      <c r="I2008" s="875"/>
      <c r="J2008" s="875"/>
      <c r="K2008" s="876"/>
      <c r="L2008" s="876"/>
      <c r="M2008" s="876"/>
      <c r="N2008" s="876"/>
      <c r="O2008" s="876"/>
      <c r="P2008" s="876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73"/>
      <c r="E2009" s="677"/>
      <c r="F2009" s="677"/>
      <c r="G2009" s="677"/>
      <c r="H2009" s="874"/>
      <c r="I2009" s="875"/>
      <c r="J2009" s="875"/>
      <c r="K2009" s="876"/>
      <c r="L2009" s="876"/>
      <c r="M2009" s="876"/>
      <c r="N2009" s="876"/>
      <c r="O2009" s="876"/>
      <c r="P2009" s="876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73"/>
      <c r="E2010" s="677"/>
      <c r="F2010" s="677"/>
      <c r="G2010" s="677"/>
      <c r="H2010" s="874"/>
      <c r="I2010" s="875"/>
      <c r="J2010" s="875"/>
      <c r="K2010" s="876"/>
      <c r="L2010" s="876"/>
      <c r="M2010" s="876"/>
      <c r="N2010" s="876"/>
      <c r="O2010" s="876"/>
      <c r="P2010" s="876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73"/>
      <c r="E2011" s="677"/>
      <c r="F2011" s="677"/>
      <c r="G2011" s="677"/>
      <c r="H2011" s="874"/>
      <c r="I2011" s="875"/>
      <c r="J2011" s="875"/>
      <c r="K2011" s="876"/>
      <c r="L2011" s="876"/>
      <c r="M2011" s="876"/>
      <c r="N2011" s="876"/>
      <c r="O2011" s="876"/>
      <c r="P2011" s="876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73"/>
      <c r="E2012" s="677"/>
      <c r="F2012" s="677"/>
      <c r="G2012" s="677"/>
      <c r="H2012" s="874"/>
      <c r="I2012" s="875"/>
      <c r="J2012" s="875"/>
      <c r="K2012" s="876"/>
      <c r="L2012" s="876"/>
      <c r="M2012" s="876"/>
      <c r="N2012" s="876"/>
      <c r="O2012" s="876"/>
      <c r="P2012" s="876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73"/>
      <c r="E2013" s="677"/>
      <c r="F2013" s="677"/>
      <c r="G2013" s="677"/>
      <c r="H2013" s="874"/>
      <c r="I2013" s="875"/>
      <c r="J2013" s="875"/>
      <c r="K2013" s="876"/>
      <c r="L2013" s="876"/>
      <c r="M2013" s="876"/>
      <c r="N2013" s="876"/>
      <c r="O2013" s="876"/>
      <c r="P2013" s="876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73"/>
      <c r="E2014" s="677"/>
      <c r="F2014" s="677"/>
      <c r="G2014" s="677"/>
      <c r="H2014" s="874"/>
      <c r="I2014" s="875"/>
      <c r="J2014" s="875"/>
      <c r="K2014" s="876"/>
      <c r="L2014" s="876"/>
      <c r="M2014" s="876"/>
      <c r="N2014" s="876"/>
      <c r="O2014" s="876"/>
      <c r="P2014" s="876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73"/>
      <c r="E2015" s="677"/>
      <c r="F2015" s="677"/>
      <c r="G2015" s="677"/>
      <c r="H2015" s="874"/>
      <c r="I2015" s="875"/>
      <c r="J2015" s="875"/>
      <c r="K2015" s="876"/>
      <c r="L2015" s="876"/>
      <c r="M2015" s="876"/>
      <c r="N2015" s="876"/>
      <c r="O2015" s="876"/>
      <c r="P2015" s="876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73"/>
      <c r="E2016" s="677"/>
      <c r="F2016" s="677"/>
      <c r="G2016" s="677"/>
      <c r="H2016" s="874"/>
      <c r="I2016" s="875"/>
      <c r="J2016" s="875"/>
      <c r="K2016" s="876"/>
      <c r="L2016" s="876"/>
      <c r="M2016" s="876"/>
      <c r="N2016" s="876"/>
      <c r="O2016" s="876"/>
      <c r="P2016" s="876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73"/>
      <c r="E2017" s="677"/>
      <c r="F2017" s="677"/>
      <c r="G2017" s="677"/>
      <c r="H2017" s="874"/>
      <c r="I2017" s="875"/>
      <c r="J2017" s="875"/>
      <c r="K2017" s="876"/>
      <c r="L2017" s="876"/>
      <c r="M2017" s="876"/>
      <c r="N2017" s="876"/>
      <c r="O2017" s="876"/>
      <c r="P2017" s="876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73"/>
      <c r="E2018" s="677"/>
      <c r="F2018" s="677"/>
      <c r="G2018" s="677"/>
      <c r="H2018" s="874"/>
      <c r="I2018" s="875"/>
      <c r="J2018" s="875"/>
      <c r="K2018" s="876"/>
      <c r="L2018" s="876"/>
      <c r="M2018" s="876"/>
      <c r="N2018" s="876"/>
      <c r="O2018" s="876"/>
      <c r="P2018" s="876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73"/>
      <c r="E2019" s="677"/>
      <c r="F2019" s="677"/>
      <c r="G2019" s="677"/>
      <c r="H2019" s="874"/>
      <c r="I2019" s="875"/>
      <c r="J2019" s="875"/>
      <c r="K2019" s="876"/>
      <c r="L2019" s="876"/>
      <c r="M2019" s="876"/>
      <c r="N2019" s="876"/>
      <c r="O2019" s="876"/>
      <c r="P2019" s="876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73"/>
      <c r="E2020" s="677"/>
      <c r="F2020" s="677"/>
      <c r="G2020" s="677"/>
      <c r="H2020" s="874"/>
      <c r="I2020" s="875"/>
      <c r="J2020" s="875"/>
      <c r="K2020" s="876"/>
      <c r="L2020" s="876"/>
      <c r="M2020" s="876"/>
      <c r="N2020" s="876"/>
      <c r="O2020" s="876"/>
      <c r="P2020" s="876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73"/>
      <c r="E2021" s="677"/>
      <c r="F2021" s="677"/>
      <c r="G2021" s="677"/>
      <c r="H2021" s="874"/>
      <c r="I2021" s="875"/>
      <c r="J2021" s="875"/>
      <c r="K2021" s="876"/>
      <c r="L2021" s="876"/>
      <c r="M2021" s="876"/>
      <c r="N2021" s="876"/>
      <c r="O2021" s="876"/>
      <c r="P2021" s="876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73"/>
      <c r="E2022" s="677"/>
      <c r="F2022" s="677"/>
      <c r="G2022" s="677"/>
      <c r="H2022" s="874"/>
      <c r="I2022" s="875"/>
      <c r="J2022" s="875"/>
      <c r="K2022" s="876"/>
      <c r="L2022" s="876"/>
      <c r="M2022" s="876"/>
      <c r="N2022" s="876"/>
      <c r="O2022" s="876"/>
      <c r="P2022" s="876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73"/>
      <c r="E2023" s="677"/>
      <c r="F2023" s="677"/>
      <c r="G2023" s="677"/>
      <c r="H2023" s="874"/>
      <c r="I2023" s="875"/>
      <c r="J2023" s="875"/>
      <c r="K2023" s="876"/>
      <c r="L2023" s="876"/>
      <c r="M2023" s="876"/>
      <c r="N2023" s="876"/>
      <c r="O2023" s="876"/>
      <c r="P2023" s="876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73"/>
      <c r="E2024" s="677"/>
      <c r="F2024" s="677"/>
      <c r="G2024" s="677"/>
      <c r="H2024" s="874"/>
      <c r="I2024" s="875"/>
      <c r="J2024" s="875"/>
      <c r="K2024" s="876"/>
      <c r="L2024" s="876"/>
      <c r="M2024" s="876"/>
      <c r="N2024" s="876"/>
      <c r="O2024" s="876"/>
      <c r="P2024" s="876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73"/>
      <c r="E2025" s="677"/>
      <c r="F2025" s="677"/>
      <c r="G2025" s="677"/>
      <c r="H2025" s="874"/>
      <c r="I2025" s="875"/>
      <c r="J2025" s="875"/>
      <c r="K2025" s="876"/>
      <c r="L2025" s="876"/>
      <c r="M2025" s="876"/>
      <c r="N2025" s="876"/>
      <c r="O2025" s="876"/>
      <c r="P2025" s="876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73"/>
      <c r="E2026" s="677"/>
      <c r="F2026" s="677"/>
      <c r="G2026" s="677"/>
      <c r="H2026" s="874"/>
      <c r="I2026" s="875"/>
      <c r="J2026" s="875"/>
      <c r="K2026" s="876"/>
      <c r="L2026" s="876"/>
      <c r="M2026" s="876"/>
      <c r="N2026" s="876"/>
      <c r="O2026" s="876"/>
      <c r="P2026" s="876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73"/>
      <c r="E2027" s="677"/>
      <c r="F2027" s="677"/>
      <c r="G2027" s="677"/>
      <c r="H2027" s="874"/>
      <c r="I2027" s="875"/>
      <c r="J2027" s="875"/>
      <c r="K2027" s="876"/>
      <c r="L2027" s="876"/>
      <c r="M2027" s="876"/>
      <c r="N2027" s="876"/>
      <c r="O2027" s="876"/>
      <c r="P2027" s="876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73"/>
      <c r="E2028" s="677"/>
      <c r="F2028" s="677"/>
      <c r="G2028" s="677"/>
      <c r="H2028" s="874"/>
      <c r="I2028" s="875"/>
      <c r="J2028" s="875"/>
      <c r="K2028" s="876"/>
      <c r="L2028" s="876"/>
      <c r="M2028" s="876"/>
      <c r="N2028" s="876"/>
      <c r="O2028" s="876"/>
      <c r="P2028" s="876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73"/>
      <c r="E2029" s="677"/>
      <c r="F2029" s="677"/>
      <c r="G2029" s="677"/>
      <c r="H2029" s="874"/>
      <c r="I2029" s="875"/>
      <c r="J2029" s="875"/>
      <c r="K2029" s="876"/>
      <c r="L2029" s="876"/>
      <c r="M2029" s="876"/>
      <c r="N2029" s="876"/>
      <c r="O2029" s="876"/>
      <c r="P2029" s="876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73"/>
      <c r="E2030" s="677"/>
      <c r="F2030" s="677"/>
      <c r="G2030" s="677"/>
      <c r="H2030" s="874"/>
      <c r="I2030" s="875"/>
      <c r="J2030" s="875"/>
      <c r="K2030" s="876"/>
      <c r="L2030" s="876"/>
      <c r="M2030" s="876"/>
      <c r="N2030" s="876"/>
      <c r="O2030" s="876"/>
      <c r="P2030" s="876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73"/>
      <c r="E2031" s="677"/>
      <c r="F2031" s="677"/>
      <c r="G2031" s="677"/>
      <c r="H2031" s="874"/>
      <c r="I2031" s="875"/>
      <c r="J2031" s="875"/>
      <c r="K2031" s="876"/>
      <c r="L2031" s="876"/>
      <c r="M2031" s="876"/>
      <c r="N2031" s="876"/>
      <c r="O2031" s="876"/>
      <c r="P2031" s="876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73"/>
      <c r="E2032" s="677"/>
      <c r="F2032" s="677"/>
      <c r="G2032" s="677"/>
      <c r="H2032" s="874"/>
      <c r="I2032" s="875"/>
      <c r="J2032" s="875"/>
      <c r="K2032" s="876"/>
      <c r="L2032" s="876"/>
      <c r="M2032" s="876"/>
      <c r="N2032" s="876"/>
      <c r="O2032" s="876"/>
      <c r="P2032" s="876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73"/>
      <c r="E2033" s="677"/>
      <c r="F2033" s="677"/>
      <c r="G2033" s="677"/>
      <c r="H2033" s="874"/>
      <c r="I2033" s="875"/>
      <c r="J2033" s="875"/>
      <c r="K2033" s="876"/>
      <c r="L2033" s="876"/>
      <c r="M2033" s="876"/>
      <c r="N2033" s="876"/>
      <c r="O2033" s="876"/>
      <c r="P2033" s="876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73"/>
      <c r="E2034" s="677"/>
      <c r="F2034" s="677"/>
      <c r="G2034" s="677"/>
      <c r="H2034" s="874"/>
      <c r="I2034" s="875"/>
      <c r="J2034" s="875"/>
      <c r="K2034" s="876"/>
      <c r="L2034" s="876"/>
      <c r="M2034" s="876"/>
      <c r="N2034" s="876"/>
      <c r="O2034" s="876"/>
      <c r="P2034" s="876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73"/>
      <c r="E2035" s="677"/>
      <c r="F2035" s="677"/>
      <c r="G2035" s="677"/>
      <c r="H2035" s="874"/>
      <c r="I2035" s="875"/>
      <c r="J2035" s="875"/>
      <c r="K2035" s="876"/>
      <c r="L2035" s="876"/>
      <c r="M2035" s="876"/>
      <c r="N2035" s="876"/>
      <c r="O2035" s="876"/>
      <c r="P2035" s="876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73"/>
      <c r="E2036" s="677"/>
      <c r="F2036" s="677"/>
      <c r="G2036" s="677"/>
      <c r="H2036" s="874"/>
      <c r="I2036" s="875"/>
      <c r="J2036" s="875"/>
      <c r="K2036" s="876"/>
      <c r="L2036" s="876"/>
      <c r="M2036" s="876"/>
      <c r="N2036" s="876"/>
      <c r="O2036" s="876"/>
      <c r="P2036" s="876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73"/>
      <c r="E2037" s="677"/>
      <c r="F2037" s="677"/>
      <c r="G2037" s="677"/>
      <c r="H2037" s="874"/>
      <c r="I2037" s="875"/>
      <c r="J2037" s="875"/>
      <c r="K2037" s="876"/>
      <c r="L2037" s="876"/>
      <c r="M2037" s="876"/>
      <c r="N2037" s="876"/>
      <c r="O2037" s="876"/>
      <c r="P2037" s="876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73"/>
      <c r="E2038" s="677"/>
      <c r="F2038" s="677"/>
      <c r="G2038" s="677"/>
      <c r="H2038" s="874"/>
      <c r="I2038" s="875"/>
      <c r="J2038" s="875"/>
      <c r="K2038" s="876"/>
      <c r="L2038" s="876"/>
      <c r="M2038" s="876"/>
      <c r="N2038" s="876"/>
      <c r="O2038" s="876"/>
      <c r="P2038" s="876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73"/>
      <c r="E2039" s="677"/>
      <c r="F2039" s="677"/>
      <c r="G2039" s="677"/>
      <c r="H2039" s="874"/>
      <c r="I2039" s="875"/>
      <c r="J2039" s="875"/>
      <c r="K2039" s="876"/>
      <c r="L2039" s="876"/>
      <c r="M2039" s="876"/>
      <c r="N2039" s="876"/>
      <c r="O2039" s="876"/>
      <c r="P2039" s="876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73"/>
      <c r="E2040" s="677"/>
      <c r="F2040" s="677"/>
      <c r="G2040" s="677"/>
      <c r="H2040" s="874"/>
      <c r="I2040" s="875"/>
      <c r="J2040" s="875"/>
      <c r="K2040" s="876"/>
      <c r="L2040" s="876"/>
      <c r="M2040" s="876"/>
      <c r="N2040" s="876"/>
      <c r="O2040" s="876"/>
      <c r="P2040" s="876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73"/>
      <c r="E2041" s="677"/>
      <c r="F2041" s="677"/>
      <c r="G2041" s="677"/>
      <c r="H2041" s="874"/>
      <c r="I2041" s="875"/>
      <c r="J2041" s="875"/>
      <c r="K2041" s="876"/>
      <c r="L2041" s="876"/>
      <c r="M2041" s="876"/>
      <c r="N2041" s="876"/>
      <c r="O2041" s="876"/>
      <c r="P2041" s="876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73"/>
      <c r="E2042" s="677"/>
      <c r="F2042" s="677"/>
      <c r="G2042" s="677"/>
      <c r="H2042" s="874"/>
      <c r="I2042" s="875"/>
      <c r="J2042" s="875"/>
      <c r="K2042" s="876"/>
      <c r="L2042" s="876"/>
      <c r="M2042" s="876"/>
      <c r="N2042" s="876"/>
      <c r="O2042" s="876"/>
      <c r="P2042" s="876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73"/>
      <c r="E2043" s="677"/>
      <c r="F2043" s="677"/>
      <c r="G2043" s="677"/>
      <c r="H2043" s="874"/>
      <c r="I2043" s="875"/>
      <c r="J2043" s="875"/>
      <c r="K2043" s="876"/>
      <c r="L2043" s="876"/>
      <c r="M2043" s="876"/>
      <c r="N2043" s="876"/>
      <c r="O2043" s="876"/>
      <c r="P2043" s="876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73"/>
      <c r="E2044" s="677"/>
      <c r="F2044" s="677"/>
      <c r="G2044" s="677"/>
      <c r="H2044" s="874"/>
      <c r="I2044" s="875"/>
      <c r="J2044" s="875"/>
      <c r="K2044" s="876"/>
      <c r="L2044" s="876"/>
      <c r="M2044" s="876"/>
      <c r="N2044" s="876"/>
      <c r="O2044" s="876"/>
      <c r="P2044" s="876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73"/>
      <c r="E2045" s="677"/>
      <c r="F2045" s="677"/>
      <c r="G2045" s="677"/>
      <c r="H2045" s="874"/>
      <c r="I2045" s="875"/>
      <c r="J2045" s="875"/>
      <c r="K2045" s="876"/>
      <c r="L2045" s="876"/>
      <c r="M2045" s="876"/>
      <c r="N2045" s="876"/>
      <c r="O2045" s="876"/>
      <c r="P2045" s="876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73"/>
      <c r="E2046" s="677"/>
      <c r="F2046" s="677"/>
      <c r="G2046" s="677"/>
      <c r="H2046" s="874"/>
      <c r="I2046" s="875"/>
      <c r="J2046" s="875"/>
      <c r="K2046" s="876"/>
      <c r="L2046" s="876"/>
      <c r="M2046" s="876"/>
      <c r="N2046" s="876"/>
      <c r="O2046" s="876"/>
      <c r="P2046" s="876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73"/>
      <c r="E2047" s="677"/>
      <c r="F2047" s="677"/>
      <c r="G2047" s="677"/>
      <c r="H2047" s="874"/>
      <c r="I2047" s="875"/>
      <c r="J2047" s="875"/>
      <c r="K2047" s="876"/>
      <c r="L2047" s="876"/>
      <c r="M2047" s="876"/>
      <c r="N2047" s="876"/>
      <c r="O2047" s="876"/>
      <c r="P2047" s="876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73"/>
      <c r="E2048" s="677"/>
      <c r="F2048" s="677"/>
      <c r="G2048" s="677"/>
      <c r="H2048" s="874"/>
      <c r="I2048" s="875"/>
      <c r="J2048" s="875"/>
      <c r="K2048" s="876"/>
      <c r="L2048" s="876"/>
      <c r="M2048" s="876"/>
      <c r="N2048" s="876"/>
      <c r="O2048" s="876"/>
      <c r="P2048" s="876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73"/>
      <c r="E2049" s="677"/>
      <c r="F2049" s="677"/>
      <c r="G2049" s="677"/>
      <c r="H2049" s="874"/>
      <c r="I2049" s="875"/>
      <c r="J2049" s="875"/>
      <c r="K2049" s="876"/>
      <c r="L2049" s="876"/>
      <c r="M2049" s="876"/>
      <c r="N2049" s="876"/>
      <c r="O2049" s="876"/>
      <c r="P2049" s="876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73"/>
      <c r="E2050" s="677"/>
      <c r="F2050" s="677"/>
      <c r="G2050" s="677"/>
      <c r="H2050" s="874"/>
      <c r="I2050" s="875"/>
      <c r="J2050" s="875"/>
      <c r="K2050" s="876"/>
      <c r="L2050" s="876"/>
      <c r="M2050" s="876"/>
      <c r="N2050" s="876"/>
      <c r="O2050" s="876"/>
      <c r="P2050" s="876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73"/>
      <c r="E2051" s="677"/>
      <c r="F2051" s="677"/>
      <c r="G2051" s="677"/>
      <c r="H2051" s="874"/>
      <c r="I2051" s="875"/>
      <c r="J2051" s="875"/>
      <c r="K2051" s="876"/>
      <c r="L2051" s="876"/>
      <c r="M2051" s="876"/>
      <c r="N2051" s="876"/>
      <c r="O2051" s="876"/>
      <c r="P2051" s="876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73"/>
      <c r="E2052" s="677"/>
      <c r="F2052" s="677"/>
      <c r="G2052" s="677"/>
      <c r="H2052" s="874"/>
      <c r="I2052" s="875"/>
      <c r="J2052" s="875"/>
      <c r="K2052" s="876"/>
      <c r="L2052" s="876"/>
      <c r="M2052" s="876"/>
      <c r="N2052" s="876"/>
      <c r="O2052" s="876"/>
      <c r="P2052" s="876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73"/>
      <c r="E2053" s="677"/>
      <c r="F2053" s="677"/>
      <c r="G2053" s="677"/>
      <c r="H2053" s="874"/>
      <c r="I2053" s="875"/>
      <c r="J2053" s="875"/>
      <c r="K2053" s="876"/>
      <c r="L2053" s="876"/>
      <c r="M2053" s="876"/>
      <c r="N2053" s="876"/>
      <c r="O2053" s="876"/>
      <c r="P2053" s="876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73"/>
      <c r="E2054" s="677"/>
      <c r="F2054" s="677"/>
      <c r="G2054" s="677"/>
      <c r="H2054" s="874"/>
      <c r="I2054" s="875"/>
      <c r="J2054" s="875"/>
      <c r="K2054" s="876"/>
      <c r="L2054" s="876"/>
      <c r="M2054" s="876"/>
      <c r="N2054" s="876"/>
      <c r="O2054" s="876"/>
      <c r="P2054" s="876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73"/>
      <c r="E2055" s="677"/>
      <c r="F2055" s="677"/>
      <c r="G2055" s="677"/>
      <c r="H2055" s="874"/>
      <c r="I2055" s="875"/>
      <c r="J2055" s="875"/>
      <c r="K2055" s="876"/>
      <c r="L2055" s="876"/>
      <c r="M2055" s="876"/>
      <c r="N2055" s="876"/>
      <c r="O2055" s="876"/>
      <c r="P2055" s="876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73"/>
      <c r="E2056" s="677"/>
      <c r="F2056" s="677"/>
      <c r="G2056" s="677"/>
      <c r="H2056" s="874"/>
      <c r="I2056" s="875"/>
      <c r="J2056" s="875"/>
      <c r="K2056" s="876"/>
      <c r="L2056" s="876"/>
      <c r="M2056" s="876"/>
      <c r="N2056" s="876"/>
      <c r="O2056" s="876"/>
      <c r="P2056" s="876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73"/>
      <c r="E2057" s="677"/>
      <c r="F2057" s="677"/>
      <c r="G2057" s="677"/>
      <c r="H2057" s="874"/>
      <c r="I2057" s="875"/>
      <c r="J2057" s="875"/>
      <c r="K2057" s="876"/>
      <c r="L2057" s="876"/>
      <c r="M2057" s="876"/>
      <c r="N2057" s="876"/>
      <c r="O2057" s="876"/>
      <c r="P2057" s="876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73"/>
      <c r="E2058" s="677"/>
      <c r="F2058" s="677"/>
      <c r="G2058" s="677"/>
      <c r="H2058" s="874"/>
      <c r="I2058" s="875"/>
      <c r="J2058" s="875"/>
      <c r="K2058" s="876"/>
      <c r="L2058" s="876"/>
      <c r="M2058" s="876"/>
      <c r="N2058" s="876"/>
      <c r="O2058" s="876"/>
      <c r="P2058" s="876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73"/>
      <c r="E2059" s="677"/>
      <c r="F2059" s="677"/>
      <c r="G2059" s="677"/>
      <c r="H2059" s="874"/>
      <c r="I2059" s="875"/>
      <c r="J2059" s="875"/>
      <c r="K2059" s="876"/>
      <c r="L2059" s="876"/>
      <c r="M2059" s="876"/>
      <c r="N2059" s="876"/>
      <c r="O2059" s="876"/>
      <c r="P2059" s="876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73"/>
      <c r="E2060" s="677"/>
      <c r="F2060" s="677"/>
      <c r="G2060" s="677"/>
      <c r="H2060" s="874"/>
      <c r="I2060" s="875"/>
      <c r="J2060" s="875"/>
      <c r="K2060" s="876"/>
      <c r="L2060" s="876"/>
      <c r="M2060" s="876"/>
      <c r="N2060" s="876"/>
      <c r="O2060" s="876"/>
      <c r="P2060" s="876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73"/>
      <c r="E2061" s="677"/>
      <c r="F2061" s="677"/>
      <c r="G2061" s="677"/>
      <c r="H2061" s="874"/>
      <c r="I2061" s="875"/>
      <c r="J2061" s="875"/>
      <c r="K2061" s="876"/>
      <c r="L2061" s="876"/>
      <c r="M2061" s="876"/>
      <c r="N2061" s="876"/>
      <c r="O2061" s="876"/>
      <c r="P2061" s="876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73"/>
      <c r="E2062" s="677"/>
      <c r="F2062" s="677"/>
      <c r="G2062" s="677"/>
      <c r="H2062" s="874"/>
      <c r="I2062" s="875"/>
      <c r="J2062" s="875"/>
      <c r="K2062" s="876"/>
      <c r="L2062" s="876"/>
      <c r="M2062" s="876"/>
      <c r="N2062" s="876"/>
      <c r="O2062" s="876"/>
      <c r="P2062" s="876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73"/>
      <c r="E2063" s="677"/>
      <c r="F2063" s="677"/>
      <c r="G2063" s="677"/>
      <c r="H2063" s="874"/>
      <c r="I2063" s="875"/>
      <c r="J2063" s="875"/>
      <c r="K2063" s="876"/>
      <c r="L2063" s="876"/>
      <c r="M2063" s="876"/>
      <c r="N2063" s="876"/>
      <c r="O2063" s="876"/>
      <c r="P2063" s="876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73"/>
      <c r="E2064" s="677"/>
      <c r="F2064" s="677"/>
      <c r="G2064" s="677"/>
      <c r="H2064" s="874"/>
      <c r="I2064" s="875"/>
      <c r="J2064" s="875"/>
      <c r="K2064" s="876"/>
      <c r="L2064" s="876"/>
      <c r="M2064" s="876"/>
      <c r="N2064" s="876"/>
      <c r="O2064" s="876"/>
      <c r="P2064" s="876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73"/>
      <c r="E2065" s="677"/>
      <c r="F2065" s="677"/>
      <c r="G2065" s="677"/>
      <c r="H2065" s="874"/>
      <c r="I2065" s="875"/>
      <c r="J2065" s="875"/>
      <c r="K2065" s="876"/>
      <c r="L2065" s="876"/>
      <c r="M2065" s="876"/>
      <c r="N2065" s="876"/>
      <c r="O2065" s="876"/>
      <c r="P2065" s="876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73"/>
      <c r="E2066" s="677"/>
      <c r="F2066" s="677"/>
      <c r="G2066" s="677"/>
      <c r="H2066" s="874"/>
      <c r="I2066" s="875"/>
      <c r="J2066" s="875"/>
      <c r="K2066" s="876"/>
      <c r="L2066" s="876"/>
      <c r="M2066" s="876"/>
      <c r="N2066" s="876"/>
      <c r="O2066" s="876"/>
      <c r="P2066" s="876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73"/>
      <c r="E2067" s="677"/>
      <c r="F2067" s="677"/>
      <c r="G2067" s="677"/>
      <c r="H2067" s="874"/>
      <c r="I2067" s="875"/>
      <c r="J2067" s="875"/>
      <c r="K2067" s="876"/>
      <c r="L2067" s="876"/>
      <c r="M2067" s="876"/>
      <c r="N2067" s="876"/>
      <c r="O2067" s="876"/>
      <c r="P2067" s="876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73"/>
      <c r="E2068" s="677"/>
      <c r="F2068" s="677"/>
      <c r="G2068" s="677"/>
      <c r="H2068" s="874"/>
      <c r="I2068" s="875"/>
      <c r="J2068" s="875"/>
      <c r="K2068" s="876"/>
      <c r="L2068" s="876"/>
      <c r="M2068" s="876"/>
      <c r="N2068" s="876"/>
      <c r="O2068" s="876"/>
      <c r="P2068" s="876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73"/>
      <c r="E2069" s="677"/>
      <c r="F2069" s="677"/>
      <c r="G2069" s="677"/>
      <c r="H2069" s="874"/>
      <c r="I2069" s="875"/>
      <c r="J2069" s="875"/>
      <c r="K2069" s="876"/>
      <c r="L2069" s="876"/>
      <c r="M2069" s="876"/>
      <c r="N2069" s="876"/>
      <c r="O2069" s="876"/>
      <c r="P2069" s="876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73"/>
      <c r="E2070" s="677"/>
      <c r="F2070" s="677"/>
      <c r="G2070" s="677"/>
      <c r="H2070" s="874"/>
      <c r="I2070" s="875"/>
      <c r="J2070" s="875"/>
      <c r="K2070" s="876"/>
      <c r="L2070" s="876"/>
      <c r="M2070" s="876"/>
      <c r="N2070" s="876"/>
      <c r="O2070" s="876"/>
      <c r="P2070" s="876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73"/>
      <c r="E2071" s="677"/>
      <c r="F2071" s="677"/>
      <c r="G2071" s="677"/>
      <c r="H2071" s="874"/>
      <c r="I2071" s="875"/>
      <c r="J2071" s="875"/>
      <c r="K2071" s="876"/>
      <c r="L2071" s="876"/>
      <c r="M2071" s="876"/>
      <c r="N2071" s="876"/>
      <c r="O2071" s="876"/>
      <c r="P2071" s="876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73"/>
      <c r="E2072" s="677"/>
      <c r="F2072" s="677"/>
      <c r="G2072" s="677"/>
      <c r="H2072" s="874"/>
      <c r="I2072" s="875"/>
      <c r="J2072" s="875"/>
      <c r="K2072" s="876"/>
      <c r="L2072" s="876"/>
      <c r="M2072" s="876"/>
      <c r="N2072" s="876"/>
      <c r="O2072" s="876"/>
      <c r="P2072" s="876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73"/>
      <c r="E2073" s="677"/>
      <c r="F2073" s="677"/>
      <c r="G2073" s="677"/>
      <c r="H2073" s="874"/>
      <c r="I2073" s="875"/>
      <c r="J2073" s="875"/>
      <c r="K2073" s="876"/>
      <c r="L2073" s="876"/>
      <c r="M2073" s="876"/>
      <c r="N2073" s="876"/>
      <c r="O2073" s="876"/>
      <c r="P2073" s="876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73"/>
      <c r="E2074" s="677"/>
      <c r="F2074" s="677"/>
      <c r="G2074" s="677"/>
      <c r="H2074" s="874"/>
      <c r="I2074" s="875"/>
      <c r="J2074" s="875"/>
      <c r="K2074" s="876"/>
      <c r="L2074" s="876"/>
      <c r="M2074" s="876"/>
      <c r="N2074" s="876"/>
      <c r="O2074" s="876"/>
      <c r="P2074" s="876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73"/>
      <c r="E2075" s="677"/>
      <c r="F2075" s="677"/>
      <c r="G2075" s="677"/>
      <c r="H2075" s="874"/>
      <c r="I2075" s="875"/>
      <c r="J2075" s="875"/>
      <c r="K2075" s="876"/>
      <c r="L2075" s="876"/>
      <c r="M2075" s="876"/>
      <c r="N2075" s="876"/>
      <c r="O2075" s="876"/>
      <c r="P2075" s="876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73"/>
      <c r="E2076" s="677"/>
      <c r="F2076" s="677"/>
      <c r="G2076" s="677"/>
      <c r="H2076" s="874"/>
      <c r="I2076" s="875"/>
      <c r="J2076" s="875"/>
      <c r="K2076" s="876"/>
      <c r="L2076" s="876"/>
      <c r="M2076" s="876"/>
      <c r="N2076" s="876"/>
      <c r="O2076" s="876"/>
      <c r="P2076" s="876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73"/>
      <c r="E2077" s="677"/>
      <c r="F2077" s="677"/>
      <c r="G2077" s="677"/>
      <c r="H2077" s="874"/>
      <c r="I2077" s="875"/>
      <c r="J2077" s="875"/>
      <c r="K2077" s="876"/>
      <c r="L2077" s="876"/>
      <c r="M2077" s="876"/>
      <c r="N2077" s="876"/>
      <c r="O2077" s="876"/>
      <c r="P2077" s="876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73"/>
      <c r="E2078" s="677"/>
      <c r="F2078" s="677"/>
      <c r="G2078" s="677"/>
      <c r="H2078" s="874"/>
      <c r="I2078" s="875"/>
      <c r="J2078" s="875"/>
      <c r="K2078" s="876"/>
      <c r="L2078" s="876"/>
      <c r="M2078" s="876"/>
      <c r="N2078" s="876"/>
      <c r="O2078" s="876"/>
      <c r="P2078" s="876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73"/>
      <c r="E2079" s="677"/>
      <c r="F2079" s="677"/>
      <c r="G2079" s="677"/>
      <c r="H2079" s="874"/>
      <c r="I2079" s="875"/>
      <c r="J2079" s="875"/>
      <c r="K2079" s="876"/>
      <c r="L2079" s="876"/>
      <c r="M2079" s="876"/>
      <c r="N2079" s="876"/>
      <c r="O2079" s="876"/>
      <c r="P2079" s="876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73"/>
      <c r="E2080" s="677"/>
      <c r="F2080" s="677"/>
      <c r="G2080" s="677"/>
      <c r="H2080" s="874"/>
      <c r="I2080" s="875"/>
      <c r="J2080" s="875"/>
      <c r="K2080" s="876"/>
      <c r="L2080" s="876"/>
      <c r="M2080" s="876"/>
      <c r="N2080" s="876"/>
      <c r="O2080" s="876"/>
      <c r="P2080" s="876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73"/>
      <c r="E2081" s="677"/>
      <c r="F2081" s="677"/>
      <c r="G2081" s="677"/>
      <c r="H2081" s="874"/>
      <c r="I2081" s="875"/>
      <c r="J2081" s="875"/>
      <c r="K2081" s="876"/>
      <c r="L2081" s="876"/>
      <c r="M2081" s="876"/>
      <c r="N2081" s="876"/>
      <c r="O2081" s="876"/>
      <c r="P2081" s="876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73"/>
      <c r="E2082" s="677"/>
      <c r="F2082" s="677"/>
      <c r="G2082" s="677"/>
      <c r="H2082" s="874"/>
      <c r="I2082" s="875"/>
      <c r="J2082" s="875"/>
      <c r="K2082" s="876"/>
      <c r="L2082" s="876"/>
      <c r="M2082" s="876"/>
      <c r="N2082" s="876"/>
      <c r="O2082" s="876"/>
      <c r="P2082" s="876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73"/>
      <c r="E2083" s="677"/>
      <c r="F2083" s="677"/>
      <c r="G2083" s="677"/>
      <c r="H2083" s="874"/>
      <c r="I2083" s="875"/>
      <c r="J2083" s="875"/>
      <c r="K2083" s="876"/>
      <c r="L2083" s="876"/>
      <c r="M2083" s="876"/>
      <c r="N2083" s="876"/>
      <c r="O2083" s="876"/>
      <c r="P2083" s="876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73"/>
      <c r="E2084" s="677"/>
      <c r="F2084" s="677"/>
      <c r="G2084" s="677"/>
      <c r="H2084" s="874"/>
      <c r="I2084" s="875"/>
      <c r="J2084" s="875"/>
      <c r="K2084" s="876"/>
      <c r="L2084" s="876"/>
      <c r="M2084" s="876"/>
      <c r="N2084" s="876"/>
      <c r="O2084" s="876"/>
      <c r="P2084" s="876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73"/>
      <c r="E2085" s="677"/>
      <c r="F2085" s="677"/>
      <c r="G2085" s="677"/>
      <c r="H2085" s="874"/>
      <c r="I2085" s="875"/>
      <c r="J2085" s="875"/>
      <c r="K2085" s="876"/>
      <c r="L2085" s="876"/>
      <c r="M2085" s="876"/>
      <c r="N2085" s="876"/>
      <c r="O2085" s="876"/>
      <c r="P2085" s="876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73"/>
      <c r="E2086" s="677"/>
      <c r="F2086" s="677"/>
      <c r="G2086" s="677"/>
      <c r="H2086" s="874"/>
      <c r="I2086" s="875"/>
      <c r="J2086" s="875"/>
      <c r="K2086" s="876"/>
      <c r="L2086" s="876"/>
      <c r="M2086" s="876"/>
      <c r="N2086" s="876"/>
      <c r="O2086" s="876"/>
      <c r="P2086" s="876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73"/>
      <c r="E2087" s="677"/>
      <c r="F2087" s="677"/>
      <c r="G2087" s="677"/>
      <c r="H2087" s="874"/>
      <c r="I2087" s="875"/>
      <c r="J2087" s="875"/>
      <c r="K2087" s="876"/>
      <c r="L2087" s="876"/>
      <c r="M2087" s="876"/>
      <c r="N2087" s="876"/>
      <c r="O2087" s="876"/>
      <c r="P2087" s="876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73"/>
      <c r="E2088" s="677"/>
      <c r="F2088" s="677"/>
      <c r="G2088" s="677"/>
      <c r="H2088" s="874"/>
      <c r="I2088" s="875"/>
      <c r="J2088" s="875"/>
      <c r="K2088" s="876"/>
      <c r="L2088" s="876"/>
      <c r="M2088" s="876"/>
      <c r="N2088" s="876"/>
      <c r="O2088" s="876"/>
      <c r="P2088" s="876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73"/>
      <c r="E2089" s="677"/>
      <c r="F2089" s="677"/>
      <c r="G2089" s="677"/>
      <c r="H2089" s="874"/>
      <c r="I2089" s="875"/>
      <c r="J2089" s="875"/>
      <c r="K2089" s="876"/>
      <c r="L2089" s="876"/>
      <c r="M2089" s="876"/>
      <c r="N2089" s="876"/>
      <c r="O2089" s="876"/>
      <c r="P2089" s="876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73"/>
      <c r="E2090" s="677"/>
      <c r="F2090" s="677"/>
      <c r="G2090" s="677"/>
      <c r="H2090" s="874"/>
      <c r="I2090" s="875"/>
      <c r="J2090" s="875"/>
      <c r="K2090" s="876"/>
      <c r="L2090" s="876"/>
      <c r="M2090" s="876"/>
      <c r="N2090" s="876"/>
      <c r="O2090" s="876"/>
      <c r="P2090" s="876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73"/>
      <c r="E2091" s="677"/>
      <c r="F2091" s="677"/>
      <c r="G2091" s="677"/>
      <c r="H2091" s="874"/>
      <c r="I2091" s="875"/>
      <c r="J2091" s="875"/>
      <c r="K2091" s="876"/>
      <c r="L2091" s="876"/>
      <c r="M2091" s="876"/>
      <c r="N2091" s="876"/>
      <c r="O2091" s="876"/>
      <c r="P2091" s="876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73"/>
      <c r="E2092" s="677"/>
      <c r="F2092" s="677"/>
      <c r="G2092" s="677"/>
      <c r="H2092" s="874"/>
      <c r="I2092" s="875"/>
      <c r="J2092" s="875"/>
      <c r="K2092" s="876"/>
      <c r="L2092" s="876"/>
      <c r="M2092" s="876"/>
      <c r="N2092" s="876"/>
      <c r="O2092" s="876"/>
      <c r="P2092" s="876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73"/>
      <c r="E2093" s="677"/>
      <c r="F2093" s="677"/>
      <c r="G2093" s="677"/>
      <c r="H2093" s="874"/>
      <c r="I2093" s="875"/>
      <c r="J2093" s="875"/>
      <c r="K2093" s="876"/>
      <c r="L2093" s="876"/>
      <c r="M2093" s="876"/>
      <c r="N2093" s="876"/>
      <c r="O2093" s="876"/>
      <c r="P2093" s="876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73"/>
      <c r="E2094" s="677"/>
      <c r="F2094" s="677"/>
      <c r="G2094" s="677"/>
      <c r="H2094" s="874"/>
      <c r="I2094" s="875"/>
      <c r="J2094" s="875"/>
      <c r="K2094" s="876"/>
      <c r="L2094" s="876"/>
      <c r="M2094" s="876"/>
      <c r="N2094" s="876"/>
      <c r="O2094" s="876"/>
      <c r="P2094" s="876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73"/>
      <c r="E2095" s="677"/>
      <c r="F2095" s="677"/>
      <c r="G2095" s="677"/>
      <c r="H2095" s="874"/>
      <c r="I2095" s="875"/>
      <c r="J2095" s="875"/>
      <c r="K2095" s="876"/>
      <c r="L2095" s="876"/>
      <c r="M2095" s="876"/>
      <c r="N2095" s="876"/>
      <c r="O2095" s="876"/>
      <c r="P2095" s="876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73"/>
      <c r="E2096" s="677"/>
      <c r="F2096" s="677"/>
      <c r="G2096" s="677"/>
      <c r="H2096" s="874"/>
      <c r="I2096" s="875"/>
      <c r="J2096" s="875"/>
      <c r="K2096" s="876"/>
      <c r="L2096" s="876"/>
      <c r="M2096" s="876"/>
      <c r="N2096" s="876"/>
      <c r="O2096" s="876"/>
      <c r="P2096" s="876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73"/>
      <c r="E2097" s="677"/>
      <c r="F2097" s="677"/>
      <c r="G2097" s="677"/>
      <c r="H2097" s="874"/>
      <c r="I2097" s="875"/>
      <c r="J2097" s="875"/>
      <c r="K2097" s="876"/>
      <c r="L2097" s="876"/>
      <c r="M2097" s="876"/>
      <c r="N2097" s="876"/>
      <c r="O2097" s="876"/>
      <c r="P2097" s="876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73"/>
      <c r="E2098" s="677"/>
      <c r="F2098" s="677"/>
      <c r="G2098" s="677"/>
      <c r="H2098" s="874"/>
      <c r="I2098" s="875"/>
      <c r="J2098" s="875"/>
      <c r="K2098" s="876"/>
      <c r="L2098" s="876"/>
      <c r="M2098" s="876"/>
      <c r="N2098" s="876"/>
      <c r="O2098" s="876"/>
      <c r="P2098" s="876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73"/>
      <c r="E2099" s="677"/>
      <c r="F2099" s="677"/>
      <c r="G2099" s="677"/>
      <c r="H2099" s="874"/>
      <c r="I2099" s="875"/>
      <c r="J2099" s="875"/>
      <c r="K2099" s="876"/>
      <c r="L2099" s="876"/>
      <c r="M2099" s="876"/>
      <c r="N2099" s="876"/>
      <c r="O2099" s="876"/>
      <c r="P2099" s="876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73"/>
      <c r="E2100" s="677"/>
      <c r="F2100" s="677"/>
      <c r="G2100" s="677"/>
      <c r="H2100" s="874"/>
      <c r="I2100" s="875"/>
      <c r="J2100" s="875"/>
      <c r="K2100" s="876"/>
      <c r="L2100" s="876"/>
      <c r="M2100" s="876"/>
      <c r="N2100" s="876"/>
      <c r="O2100" s="876"/>
      <c r="P2100" s="876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73"/>
      <c r="E2101" s="677"/>
      <c r="F2101" s="677"/>
      <c r="G2101" s="677"/>
      <c r="H2101" s="874"/>
      <c r="I2101" s="875"/>
      <c r="J2101" s="875"/>
      <c r="K2101" s="876"/>
      <c r="L2101" s="876"/>
      <c r="M2101" s="876"/>
      <c r="N2101" s="876"/>
      <c r="O2101" s="876"/>
      <c r="P2101" s="876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73"/>
      <c r="E2102" s="677"/>
      <c r="F2102" s="677"/>
      <c r="G2102" s="677"/>
      <c r="H2102" s="874"/>
      <c r="I2102" s="875"/>
      <c r="J2102" s="875"/>
      <c r="K2102" s="876"/>
      <c r="L2102" s="876"/>
      <c r="M2102" s="876"/>
      <c r="N2102" s="876"/>
      <c r="O2102" s="876"/>
      <c r="P2102" s="876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73"/>
      <c r="E2103" s="677"/>
      <c r="F2103" s="677"/>
      <c r="G2103" s="677"/>
      <c r="H2103" s="874"/>
      <c r="I2103" s="875"/>
      <c r="J2103" s="875"/>
      <c r="K2103" s="876"/>
      <c r="L2103" s="876"/>
      <c r="M2103" s="876"/>
      <c r="N2103" s="876"/>
      <c r="O2103" s="876"/>
      <c r="P2103" s="876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73"/>
      <c r="E2104" s="677"/>
      <c r="F2104" s="677"/>
      <c r="G2104" s="677"/>
      <c r="H2104" s="874"/>
      <c r="I2104" s="875"/>
      <c r="J2104" s="875"/>
      <c r="K2104" s="876"/>
      <c r="L2104" s="876"/>
      <c r="M2104" s="876"/>
      <c r="N2104" s="876"/>
      <c r="O2104" s="876"/>
      <c r="P2104" s="876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73"/>
      <c r="E2105" s="677"/>
      <c r="F2105" s="677"/>
      <c r="G2105" s="677"/>
      <c r="H2105" s="874"/>
      <c r="I2105" s="875"/>
      <c r="J2105" s="875"/>
      <c r="K2105" s="876"/>
      <c r="L2105" s="876"/>
      <c r="M2105" s="876"/>
      <c r="N2105" s="876"/>
      <c r="O2105" s="876"/>
      <c r="P2105" s="876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73"/>
      <c r="E2106" s="677"/>
      <c r="F2106" s="677"/>
      <c r="G2106" s="677"/>
      <c r="H2106" s="874"/>
      <c r="I2106" s="875"/>
      <c r="J2106" s="875"/>
      <c r="K2106" s="876"/>
      <c r="L2106" s="876"/>
      <c r="M2106" s="876"/>
      <c r="N2106" s="876"/>
      <c r="O2106" s="876"/>
      <c r="P2106" s="876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73"/>
      <c r="E2107" s="677"/>
      <c r="F2107" s="677"/>
      <c r="G2107" s="677"/>
      <c r="H2107" s="874"/>
      <c r="I2107" s="875"/>
      <c r="J2107" s="875"/>
      <c r="K2107" s="876"/>
      <c r="L2107" s="876"/>
      <c r="M2107" s="876"/>
      <c r="N2107" s="876"/>
      <c r="O2107" s="876"/>
      <c r="P2107" s="876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73"/>
      <c r="E2108" s="677"/>
      <c r="F2108" s="677"/>
      <c r="G2108" s="677"/>
      <c r="H2108" s="874"/>
      <c r="I2108" s="875"/>
      <c r="J2108" s="875"/>
      <c r="K2108" s="876"/>
      <c r="L2108" s="876"/>
      <c r="M2108" s="876"/>
      <c r="N2108" s="876"/>
      <c r="O2108" s="876"/>
      <c r="P2108" s="876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73"/>
      <c r="E2109" s="677"/>
      <c r="F2109" s="677"/>
      <c r="G2109" s="677"/>
      <c r="H2109" s="874"/>
      <c r="I2109" s="875"/>
      <c r="J2109" s="875"/>
      <c r="K2109" s="876"/>
      <c r="L2109" s="876"/>
      <c r="M2109" s="876"/>
      <c r="N2109" s="876"/>
      <c r="O2109" s="876"/>
      <c r="P2109" s="876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73"/>
      <c r="E2110" s="677"/>
      <c r="F2110" s="677"/>
      <c r="G2110" s="677"/>
      <c r="H2110" s="874"/>
      <c r="I2110" s="875"/>
      <c r="J2110" s="875"/>
      <c r="K2110" s="876"/>
      <c r="L2110" s="876"/>
      <c r="M2110" s="876"/>
      <c r="N2110" s="876"/>
      <c r="O2110" s="876"/>
      <c r="P2110" s="876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73"/>
      <c r="E2111" s="677"/>
      <c r="F2111" s="677"/>
      <c r="G2111" s="677"/>
      <c r="H2111" s="874"/>
      <c r="I2111" s="875"/>
      <c r="J2111" s="875"/>
      <c r="K2111" s="876"/>
      <c r="L2111" s="876"/>
      <c r="M2111" s="876"/>
      <c r="N2111" s="876"/>
      <c r="O2111" s="876"/>
      <c r="P2111" s="876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73"/>
      <c r="E2112" s="677"/>
      <c r="F2112" s="677"/>
      <c r="G2112" s="677"/>
      <c r="H2112" s="874"/>
      <c r="I2112" s="875"/>
      <c r="J2112" s="875"/>
      <c r="K2112" s="876"/>
      <c r="L2112" s="876"/>
      <c r="M2112" s="876"/>
      <c r="N2112" s="876"/>
      <c r="O2112" s="876"/>
      <c r="P2112" s="876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73"/>
      <c r="E2113" s="677"/>
      <c r="F2113" s="677"/>
      <c r="G2113" s="677"/>
      <c r="H2113" s="874"/>
      <c r="I2113" s="875"/>
      <c r="J2113" s="875"/>
      <c r="K2113" s="876"/>
      <c r="L2113" s="876"/>
      <c r="M2113" s="876"/>
      <c r="N2113" s="876"/>
      <c r="O2113" s="876"/>
      <c r="P2113" s="876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73"/>
      <c r="E2114" s="677"/>
      <c r="F2114" s="677"/>
      <c r="G2114" s="677"/>
      <c r="H2114" s="874"/>
      <c r="I2114" s="875"/>
      <c r="J2114" s="875"/>
      <c r="K2114" s="876"/>
      <c r="L2114" s="876"/>
      <c r="M2114" s="876"/>
      <c r="N2114" s="876"/>
      <c r="O2114" s="876"/>
      <c r="P2114" s="876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73"/>
      <c r="E2115" s="677"/>
      <c r="F2115" s="677"/>
      <c r="G2115" s="677"/>
      <c r="H2115" s="874"/>
      <c r="I2115" s="875"/>
      <c r="J2115" s="875"/>
      <c r="K2115" s="876"/>
      <c r="L2115" s="876"/>
      <c r="M2115" s="876"/>
      <c r="N2115" s="876"/>
      <c r="O2115" s="876"/>
      <c r="P2115" s="876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73"/>
      <c r="E2116" s="677"/>
      <c r="F2116" s="677"/>
      <c r="G2116" s="677"/>
      <c r="H2116" s="874"/>
      <c r="I2116" s="875"/>
      <c r="J2116" s="875"/>
      <c r="K2116" s="876"/>
      <c r="L2116" s="876"/>
      <c r="M2116" s="876"/>
      <c r="N2116" s="876"/>
      <c r="O2116" s="876"/>
      <c r="P2116" s="876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73"/>
      <c r="E2117" s="677"/>
      <c r="F2117" s="677"/>
      <c r="G2117" s="677"/>
      <c r="H2117" s="874"/>
      <c r="I2117" s="875"/>
      <c r="J2117" s="875"/>
      <c r="K2117" s="876"/>
      <c r="L2117" s="876"/>
      <c r="M2117" s="876"/>
      <c r="N2117" s="876"/>
      <c r="O2117" s="876"/>
      <c r="P2117" s="876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73"/>
      <c r="E2118" s="677"/>
      <c r="F2118" s="677"/>
      <c r="G2118" s="677"/>
      <c r="H2118" s="874"/>
      <c r="I2118" s="875"/>
      <c r="J2118" s="875"/>
      <c r="K2118" s="876"/>
      <c r="L2118" s="876"/>
      <c r="M2118" s="876"/>
      <c r="N2118" s="876"/>
      <c r="O2118" s="876"/>
      <c r="P2118" s="876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73"/>
      <c r="E2119" s="677"/>
      <c r="F2119" s="677"/>
      <c r="G2119" s="677"/>
      <c r="H2119" s="874"/>
      <c r="I2119" s="875"/>
      <c r="J2119" s="875"/>
      <c r="K2119" s="876"/>
      <c r="L2119" s="876"/>
      <c r="M2119" s="876"/>
      <c r="N2119" s="876"/>
      <c r="O2119" s="876"/>
      <c r="P2119" s="876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73"/>
      <c r="E2120" s="677"/>
      <c r="F2120" s="677"/>
      <c r="G2120" s="677"/>
      <c r="H2120" s="874"/>
      <c r="I2120" s="875"/>
      <c r="J2120" s="875"/>
      <c r="K2120" s="876"/>
      <c r="L2120" s="876"/>
      <c r="M2120" s="876"/>
      <c r="N2120" s="876"/>
      <c r="O2120" s="876"/>
      <c r="P2120" s="876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73"/>
      <c r="E2121" s="677"/>
      <c r="F2121" s="677"/>
      <c r="G2121" s="677"/>
      <c r="H2121" s="874"/>
      <c r="I2121" s="875"/>
      <c r="J2121" s="875"/>
      <c r="K2121" s="876"/>
      <c r="L2121" s="876"/>
      <c r="M2121" s="876"/>
      <c r="N2121" s="876"/>
      <c r="O2121" s="876"/>
      <c r="P2121" s="876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73"/>
      <c r="E2122" s="677"/>
      <c r="F2122" s="677"/>
      <c r="G2122" s="677"/>
      <c r="H2122" s="874"/>
      <c r="I2122" s="875"/>
      <c r="J2122" s="875"/>
      <c r="K2122" s="876"/>
      <c r="L2122" s="876"/>
      <c r="M2122" s="876"/>
      <c r="N2122" s="876"/>
      <c r="O2122" s="876"/>
      <c r="P2122" s="876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73"/>
      <c r="E2123" s="677"/>
      <c r="F2123" s="677"/>
      <c r="G2123" s="677"/>
      <c r="H2123" s="874"/>
      <c r="I2123" s="875"/>
      <c r="J2123" s="875"/>
      <c r="K2123" s="876"/>
      <c r="L2123" s="876"/>
      <c r="M2123" s="876"/>
      <c r="N2123" s="876"/>
      <c r="O2123" s="876"/>
      <c r="P2123" s="876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73"/>
      <c r="E2124" s="677"/>
      <c r="F2124" s="677"/>
      <c r="G2124" s="677"/>
      <c r="H2124" s="874"/>
      <c r="I2124" s="875"/>
      <c r="J2124" s="875"/>
      <c r="K2124" s="876"/>
      <c r="L2124" s="876"/>
      <c r="M2124" s="876"/>
      <c r="N2124" s="876"/>
      <c r="O2124" s="876"/>
      <c r="P2124" s="876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73"/>
      <c r="E2125" s="677"/>
      <c r="F2125" s="677"/>
      <c r="G2125" s="677"/>
      <c r="H2125" s="874"/>
      <c r="I2125" s="875"/>
      <c r="J2125" s="875"/>
      <c r="K2125" s="876"/>
      <c r="L2125" s="876"/>
      <c r="M2125" s="876"/>
      <c r="N2125" s="876"/>
      <c r="O2125" s="876"/>
      <c r="P2125" s="876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73"/>
      <c r="E2126" s="677"/>
      <c r="F2126" s="677"/>
      <c r="G2126" s="677"/>
      <c r="H2126" s="874"/>
      <c r="I2126" s="875"/>
      <c r="J2126" s="875"/>
      <c r="K2126" s="876"/>
      <c r="L2126" s="876"/>
      <c r="M2126" s="876"/>
      <c r="N2126" s="876"/>
      <c r="O2126" s="876"/>
      <c r="P2126" s="876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73"/>
      <c r="E2127" s="677"/>
      <c r="F2127" s="677"/>
      <c r="G2127" s="677"/>
      <c r="H2127" s="874"/>
      <c r="I2127" s="875"/>
      <c r="J2127" s="875"/>
      <c r="K2127" s="876"/>
      <c r="L2127" s="876"/>
      <c r="M2127" s="876"/>
      <c r="N2127" s="876"/>
      <c r="O2127" s="876"/>
      <c r="P2127" s="876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73"/>
      <c r="E2128" s="677"/>
      <c r="F2128" s="677"/>
      <c r="G2128" s="677"/>
      <c r="H2128" s="874"/>
      <c r="I2128" s="875"/>
      <c r="J2128" s="875"/>
      <c r="K2128" s="876"/>
      <c r="L2128" s="876"/>
      <c r="M2128" s="876"/>
      <c r="N2128" s="876"/>
      <c r="O2128" s="876"/>
      <c r="P2128" s="876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73"/>
      <c r="E2129" s="677"/>
      <c r="F2129" s="677"/>
      <c r="G2129" s="677"/>
      <c r="H2129" s="874"/>
      <c r="I2129" s="875"/>
      <c r="J2129" s="875"/>
      <c r="K2129" s="876"/>
      <c r="L2129" s="876"/>
      <c r="M2129" s="876"/>
      <c r="N2129" s="876"/>
      <c r="O2129" s="876"/>
      <c r="P2129" s="876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73"/>
      <c r="E2130" s="677"/>
      <c r="F2130" s="677"/>
      <c r="G2130" s="677"/>
      <c r="H2130" s="874"/>
      <c r="I2130" s="875"/>
      <c r="J2130" s="875"/>
      <c r="K2130" s="876"/>
      <c r="L2130" s="876"/>
      <c r="M2130" s="876"/>
      <c r="N2130" s="876"/>
      <c r="O2130" s="876"/>
      <c r="P2130" s="876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73"/>
      <c r="E2131" s="677"/>
      <c r="F2131" s="677"/>
      <c r="G2131" s="677"/>
      <c r="H2131" s="874"/>
      <c r="I2131" s="875"/>
      <c r="J2131" s="875"/>
      <c r="K2131" s="876"/>
      <c r="L2131" s="876"/>
      <c r="M2131" s="876"/>
      <c r="N2131" s="876"/>
      <c r="O2131" s="876"/>
      <c r="P2131" s="876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73"/>
      <c r="E2132" s="677"/>
      <c r="F2132" s="677"/>
      <c r="G2132" s="677"/>
      <c r="H2132" s="874"/>
      <c r="I2132" s="875"/>
      <c r="J2132" s="875"/>
      <c r="K2132" s="876"/>
      <c r="L2132" s="876"/>
      <c r="M2132" s="876"/>
      <c r="N2132" s="876"/>
      <c r="O2132" s="876"/>
      <c r="P2132" s="876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73"/>
      <c r="E2133" s="677"/>
      <c r="F2133" s="677"/>
      <c r="G2133" s="677"/>
      <c r="H2133" s="874"/>
      <c r="I2133" s="875"/>
      <c r="J2133" s="875"/>
      <c r="K2133" s="876"/>
      <c r="L2133" s="876"/>
      <c r="M2133" s="876"/>
      <c r="N2133" s="876"/>
      <c r="O2133" s="876"/>
      <c r="P2133" s="876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73"/>
      <c r="E2134" s="677"/>
      <c r="F2134" s="677"/>
      <c r="G2134" s="677"/>
      <c r="H2134" s="874"/>
      <c r="I2134" s="875"/>
      <c r="J2134" s="875"/>
      <c r="K2134" s="876"/>
      <c r="L2134" s="876"/>
      <c r="M2134" s="876"/>
      <c r="N2134" s="876"/>
      <c r="O2134" s="876"/>
      <c r="P2134" s="876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73"/>
      <c r="E2135" s="677"/>
      <c r="F2135" s="677"/>
      <c r="G2135" s="677"/>
      <c r="H2135" s="874"/>
      <c r="I2135" s="875"/>
      <c r="J2135" s="875"/>
      <c r="K2135" s="876"/>
      <c r="L2135" s="876"/>
      <c r="M2135" s="876"/>
      <c r="N2135" s="876"/>
      <c r="O2135" s="876"/>
      <c r="P2135" s="876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73"/>
      <c r="E2136" s="677"/>
      <c r="F2136" s="677"/>
      <c r="G2136" s="677"/>
      <c r="H2136" s="874"/>
      <c r="I2136" s="875"/>
      <c r="J2136" s="875"/>
      <c r="K2136" s="876"/>
      <c r="L2136" s="876"/>
      <c r="M2136" s="876"/>
      <c r="N2136" s="876"/>
      <c r="O2136" s="876"/>
      <c r="P2136" s="876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73"/>
      <c r="E2137" s="677"/>
      <c r="F2137" s="677"/>
      <c r="G2137" s="677"/>
      <c r="H2137" s="874"/>
      <c r="I2137" s="875"/>
      <c r="J2137" s="875"/>
      <c r="K2137" s="876"/>
      <c r="L2137" s="876"/>
      <c r="M2137" s="876"/>
      <c r="N2137" s="876"/>
      <c r="O2137" s="876"/>
      <c r="P2137" s="876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73"/>
      <c r="E2138" s="677"/>
      <c r="F2138" s="677"/>
      <c r="G2138" s="677"/>
      <c r="H2138" s="874"/>
      <c r="I2138" s="875"/>
      <c r="J2138" s="875"/>
      <c r="K2138" s="876"/>
      <c r="L2138" s="876"/>
      <c r="M2138" s="876"/>
      <c r="N2138" s="876"/>
      <c r="O2138" s="876"/>
      <c r="P2138" s="876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73"/>
      <c r="E2139" s="677"/>
      <c r="F2139" s="677"/>
      <c r="G2139" s="677"/>
      <c r="H2139" s="874"/>
      <c r="I2139" s="875"/>
      <c r="J2139" s="875"/>
      <c r="K2139" s="876"/>
      <c r="L2139" s="876"/>
      <c r="M2139" s="876"/>
      <c r="N2139" s="876"/>
      <c r="O2139" s="876"/>
      <c r="P2139" s="876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73"/>
      <c r="E2140" s="677"/>
      <c r="F2140" s="677"/>
      <c r="G2140" s="677"/>
      <c r="H2140" s="874"/>
      <c r="I2140" s="875"/>
      <c r="J2140" s="875"/>
      <c r="K2140" s="876"/>
      <c r="L2140" s="876"/>
      <c r="M2140" s="876"/>
      <c r="N2140" s="876"/>
      <c r="O2140" s="876"/>
      <c r="P2140" s="876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73"/>
      <c r="E2141" s="677"/>
      <c r="F2141" s="677"/>
      <c r="G2141" s="677"/>
      <c r="H2141" s="874"/>
      <c r="I2141" s="875"/>
      <c r="J2141" s="875"/>
      <c r="K2141" s="876"/>
      <c r="L2141" s="876"/>
      <c r="M2141" s="876"/>
      <c r="N2141" s="876"/>
      <c r="O2141" s="876"/>
      <c r="P2141" s="876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73"/>
      <c r="E2142" s="677"/>
      <c r="F2142" s="677"/>
      <c r="G2142" s="677"/>
      <c r="H2142" s="874"/>
      <c r="I2142" s="875"/>
      <c r="J2142" s="875"/>
      <c r="K2142" s="876"/>
      <c r="L2142" s="876"/>
      <c r="M2142" s="876"/>
      <c r="N2142" s="876"/>
      <c r="O2142" s="876"/>
      <c r="P2142" s="876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73"/>
      <c r="E2143" s="677"/>
      <c r="F2143" s="677"/>
      <c r="G2143" s="677"/>
      <c r="H2143" s="874"/>
      <c r="I2143" s="875"/>
      <c r="J2143" s="875"/>
      <c r="K2143" s="876"/>
      <c r="L2143" s="876"/>
      <c r="M2143" s="876"/>
      <c r="N2143" s="876"/>
      <c r="O2143" s="876"/>
      <c r="P2143" s="876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73"/>
      <c r="E2144" s="677"/>
      <c r="F2144" s="677"/>
      <c r="G2144" s="677"/>
      <c r="H2144" s="874"/>
      <c r="I2144" s="875"/>
      <c r="J2144" s="875"/>
      <c r="K2144" s="876"/>
      <c r="L2144" s="876"/>
      <c r="M2144" s="876"/>
      <c r="N2144" s="876"/>
      <c r="O2144" s="876"/>
      <c r="P2144" s="876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73"/>
      <c r="E2145" s="677"/>
      <c r="F2145" s="677"/>
      <c r="G2145" s="677"/>
      <c r="H2145" s="874"/>
      <c r="I2145" s="875"/>
      <c r="J2145" s="875"/>
      <c r="K2145" s="876"/>
      <c r="L2145" s="876"/>
      <c r="M2145" s="876"/>
      <c r="N2145" s="876"/>
      <c r="O2145" s="876"/>
      <c r="P2145" s="876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73"/>
      <c r="E2146" s="677"/>
      <c r="F2146" s="677"/>
      <c r="G2146" s="677"/>
      <c r="H2146" s="874"/>
      <c r="I2146" s="875"/>
      <c r="J2146" s="875"/>
      <c r="K2146" s="876"/>
      <c r="L2146" s="876"/>
      <c r="M2146" s="876"/>
      <c r="N2146" s="876"/>
      <c r="O2146" s="876"/>
      <c r="P2146" s="876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73"/>
      <c r="E2147" s="677"/>
      <c r="F2147" s="677"/>
      <c r="G2147" s="677"/>
      <c r="H2147" s="874"/>
      <c r="I2147" s="875"/>
      <c r="J2147" s="875"/>
      <c r="K2147" s="876"/>
      <c r="L2147" s="876"/>
      <c r="M2147" s="876"/>
      <c r="N2147" s="876"/>
      <c r="O2147" s="876"/>
      <c r="P2147" s="876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73"/>
      <c r="E2148" s="677"/>
      <c r="F2148" s="677"/>
      <c r="G2148" s="677"/>
      <c r="H2148" s="874"/>
      <c r="I2148" s="875"/>
      <c r="J2148" s="875"/>
      <c r="K2148" s="876"/>
      <c r="L2148" s="876"/>
      <c r="M2148" s="876"/>
      <c r="N2148" s="876"/>
      <c r="O2148" s="876"/>
      <c r="P2148" s="876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73"/>
      <c r="E2149" s="677"/>
      <c r="F2149" s="677"/>
      <c r="G2149" s="677"/>
      <c r="H2149" s="874"/>
      <c r="I2149" s="875"/>
      <c r="J2149" s="875"/>
      <c r="K2149" s="876"/>
      <c r="L2149" s="876"/>
      <c r="M2149" s="876"/>
      <c r="N2149" s="876"/>
      <c r="O2149" s="876"/>
      <c r="P2149" s="876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73"/>
      <c r="E2150" s="677"/>
      <c r="F2150" s="677"/>
      <c r="G2150" s="677"/>
      <c r="H2150" s="874"/>
      <c r="I2150" s="875"/>
      <c r="J2150" s="875"/>
      <c r="K2150" s="876"/>
      <c r="L2150" s="876"/>
      <c r="M2150" s="876"/>
      <c r="N2150" s="876"/>
      <c r="O2150" s="876"/>
      <c r="P2150" s="876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73"/>
      <c r="E2151" s="677"/>
      <c r="F2151" s="677"/>
      <c r="G2151" s="677"/>
      <c r="H2151" s="874"/>
      <c r="I2151" s="875"/>
      <c r="J2151" s="875"/>
      <c r="K2151" s="876"/>
      <c r="L2151" s="876"/>
      <c r="M2151" s="876"/>
      <c r="N2151" s="876"/>
      <c r="O2151" s="876"/>
      <c r="P2151" s="876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73"/>
      <c r="E2152" s="677"/>
      <c r="F2152" s="677"/>
      <c r="G2152" s="677"/>
      <c r="H2152" s="874"/>
      <c r="I2152" s="875"/>
      <c r="J2152" s="875"/>
      <c r="K2152" s="876"/>
      <c r="L2152" s="876"/>
      <c r="M2152" s="876"/>
      <c r="N2152" s="876"/>
      <c r="O2152" s="876"/>
      <c r="P2152" s="876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73"/>
      <c r="E2153" s="677"/>
      <c r="F2153" s="677"/>
      <c r="G2153" s="677"/>
      <c r="H2153" s="874"/>
      <c r="I2153" s="875"/>
      <c r="J2153" s="875"/>
      <c r="K2153" s="876"/>
      <c r="L2153" s="876"/>
      <c r="M2153" s="876"/>
      <c r="N2153" s="876"/>
      <c r="O2153" s="876"/>
      <c r="P2153" s="876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73"/>
      <c r="E2154" s="677"/>
      <c r="F2154" s="677"/>
      <c r="G2154" s="677"/>
      <c r="H2154" s="874"/>
      <c r="I2154" s="875"/>
      <c r="J2154" s="875"/>
      <c r="K2154" s="876"/>
      <c r="L2154" s="876"/>
      <c r="M2154" s="876"/>
      <c r="N2154" s="876"/>
      <c r="O2154" s="876"/>
      <c r="P2154" s="876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73"/>
      <c r="E2155" s="677"/>
      <c r="F2155" s="677"/>
      <c r="G2155" s="677"/>
      <c r="H2155" s="874"/>
      <c r="I2155" s="875"/>
      <c r="J2155" s="875"/>
      <c r="K2155" s="876"/>
      <c r="L2155" s="876"/>
      <c r="M2155" s="876"/>
      <c r="N2155" s="876"/>
      <c r="O2155" s="876"/>
      <c r="P2155" s="876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73"/>
      <c r="E2156" s="677"/>
      <c r="F2156" s="677"/>
      <c r="G2156" s="677"/>
      <c r="H2156" s="874"/>
      <c r="I2156" s="875"/>
      <c r="J2156" s="875"/>
      <c r="K2156" s="876"/>
      <c r="L2156" s="876"/>
      <c r="M2156" s="876"/>
      <c r="N2156" s="876"/>
      <c r="O2156" s="876"/>
      <c r="P2156" s="876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73"/>
      <c r="E2157" s="677"/>
      <c r="F2157" s="677"/>
      <c r="G2157" s="677"/>
      <c r="H2157" s="874"/>
      <c r="I2157" s="875"/>
      <c r="J2157" s="875"/>
      <c r="K2157" s="876"/>
      <c r="L2157" s="876"/>
      <c r="M2157" s="876"/>
      <c r="N2157" s="876"/>
      <c r="O2157" s="876"/>
      <c r="P2157" s="876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73"/>
      <c r="E2158" s="677"/>
      <c r="F2158" s="677"/>
      <c r="G2158" s="677"/>
      <c r="H2158" s="874"/>
      <c r="I2158" s="875"/>
      <c r="J2158" s="875"/>
      <c r="K2158" s="876"/>
      <c r="L2158" s="876"/>
      <c r="M2158" s="876"/>
      <c r="N2158" s="876"/>
      <c r="O2158" s="876"/>
      <c r="P2158" s="876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73"/>
      <c r="E2159" s="677"/>
      <c r="F2159" s="677"/>
      <c r="G2159" s="677"/>
      <c r="H2159" s="874"/>
      <c r="I2159" s="875"/>
      <c r="J2159" s="875"/>
      <c r="K2159" s="876"/>
      <c r="L2159" s="876"/>
      <c r="M2159" s="876"/>
      <c r="N2159" s="876"/>
      <c r="O2159" s="876"/>
      <c r="P2159" s="876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73"/>
      <c r="E2160" s="677"/>
      <c r="F2160" s="677"/>
      <c r="G2160" s="677"/>
      <c r="H2160" s="874"/>
      <c r="I2160" s="875"/>
      <c r="J2160" s="875"/>
      <c r="K2160" s="876"/>
      <c r="L2160" s="876"/>
      <c r="M2160" s="876"/>
      <c r="N2160" s="876"/>
      <c r="O2160" s="876"/>
      <c r="P2160" s="876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73"/>
      <c r="E2161" s="677"/>
      <c r="F2161" s="677"/>
      <c r="G2161" s="677"/>
      <c r="H2161" s="874"/>
      <c r="I2161" s="875"/>
      <c r="J2161" s="875"/>
      <c r="K2161" s="876"/>
      <c r="L2161" s="876"/>
      <c r="M2161" s="876"/>
      <c r="N2161" s="876"/>
      <c r="O2161" s="876"/>
      <c r="P2161" s="876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73"/>
      <c r="E2162" s="677"/>
      <c r="F2162" s="677"/>
      <c r="G2162" s="677"/>
      <c r="H2162" s="874"/>
      <c r="I2162" s="875"/>
      <c r="J2162" s="875"/>
      <c r="K2162" s="876"/>
      <c r="L2162" s="876"/>
      <c r="M2162" s="876"/>
      <c r="N2162" s="876"/>
      <c r="O2162" s="876"/>
      <c r="P2162" s="876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73"/>
      <c r="E2163" s="677"/>
      <c r="F2163" s="677"/>
      <c r="G2163" s="677"/>
      <c r="H2163" s="874"/>
      <c r="I2163" s="875"/>
      <c r="J2163" s="875"/>
      <c r="K2163" s="876"/>
      <c r="L2163" s="876"/>
      <c r="M2163" s="876"/>
      <c r="N2163" s="876"/>
      <c r="O2163" s="876"/>
      <c r="P2163" s="876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73"/>
      <c r="E2164" s="677"/>
      <c r="F2164" s="677"/>
      <c r="G2164" s="677"/>
      <c r="H2164" s="874"/>
      <c r="I2164" s="875"/>
      <c r="J2164" s="875"/>
      <c r="K2164" s="876"/>
      <c r="L2164" s="876"/>
      <c r="M2164" s="876"/>
      <c r="N2164" s="876"/>
      <c r="O2164" s="876"/>
      <c r="P2164" s="876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73"/>
      <c r="E2165" s="677"/>
      <c r="F2165" s="677"/>
      <c r="G2165" s="677"/>
      <c r="H2165" s="874"/>
      <c r="I2165" s="875"/>
      <c r="J2165" s="875"/>
      <c r="K2165" s="876"/>
      <c r="L2165" s="876"/>
      <c r="M2165" s="876"/>
      <c r="N2165" s="876"/>
      <c r="O2165" s="876"/>
      <c r="P2165" s="876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73"/>
      <c r="E2166" s="677"/>
      <c r="F2166" s="677"/>
      <c r="G2166" s="677"/>
      <c r="H2166" s="874"/>
      <c r="I2166" s="875"/>
      <c r="J2166" s="875"/>
      <c r="K2166" s="876"/>
      <c r="L2166" s="876"/>
      <c r="M2166" s="876"/>
      <c r="N2166" s="876"/>
      <c r="O2166" s="876"/>
      <c r="P2166" s="876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73"/>
      <c r="E2167" s="677"/>
      <c r="F2167" s="677"/>
      <c r="G2167" s="677"/>
      <c r="H2167" s="874"/>
      <c r="I2167" s="875"/>
      <c r="J2167" s="875"/>
      <c r="K2167" s="876"/>
      <c r="L2167" s="876"/>
      <c r="M2167" s="876"/>
      <c r="N2167" s="876"/>
      <c r="O2167" s="876"/>
      <c r="P2167" s="876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73"/>
      <c r="E2168" s="677"/>
      <c r="F2168" s="677"/>
      <c r="G2168" s="677"/>
      <c r="H2168" s="874"/>
      <c r="I2168" s="875"/>
      <c r="J2168" s="875"/>
      <c r="K2168" s="876"/>
      <c r="L2168" s="876"/>
      <c r="M2168" s="876"/>
      <c r="N2168" s="876"/>
      <c r="O2168" s="876"/>
      <c r="P2168" s="876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73"/>
      <c r="E2169" s="677"/>
      <c r="F2169" s="677"/>
      <c r="G2169" s="677"/>
      <c r="H2169" s="874"/>
      <c r="I2169" s="875"/>
      <c r="J2169" s="875"/>
      <c r="K2169" s="876"/>
      <c r="L2169" s="876"/>
      <c r="M2169" s="876"/>
      <c r="N2169" s="876"/>
      <c r="O2169" s="876"/>
      <c r="P2169" s="876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73"/>
      <c r="E2170" s="677"/>
      <c r="F2170" s="677"/>
      <c r="G2170" s="677"/>
      <c r="H2170" s="874"/>
      <c r="I2170" s="875"/>
      <c r="J2170" s="875"/>
      <c r="K2170" s="876"/>
      <c r="L2170" s="876"/>
      <c r="M2170" s="876"/>
      <c r="N2170" s="876"/>
      <c r="O2170" s="876"/>
      <c r="P2170" s="876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73"/>
      <c r="E2171" s="677"/>
      <c r="F2171" s="677"/>
      <c r="G2171" s="677"/>
      <c r="H2171" s="874"/>
      <c r="I2171" s="875"/>
      <c r="J2171" s="875"/>
      <c r="K2171" s="876"/>
      <c r="L2171" s="876"/>
      <c r="M2171" s="876"/>
      <c r="N2171" s="876"/>
      <c r="O2171" s="876"/>
      <c r="P2171" s="876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73"/>
      <c r="E2172" s="677"/>
      <c r="F2172" s="677"/>
      <c r="G2172" s="677"/>
      <c r="H2172" s="874"/>
      <c r="I2172" s="875"/>
      <c r="J2172" s="875"/>
      <c r="K2172" s="876"/>
      <c r="L2172" s="876"/>
      <c r="M2172" s="876"/>
      <c r="N2172" s="876"/>
      <c r="O2172" s="876"/>
      <c r="P2172" s="876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73"/>
      <c r="E2173" s="677"/>
      <c r="F2173" s="677"/>
      <c r="G2173" s="677"/>
      <c r="H2173" s="874"/>
      <c r="I2173" s="875"/>
      <c r="J2173" s="875"/>
      <c r="K2173" s="876"/>
      <c r="L2173" s="876"/>
      <c r="M2173" s="876"/>
      <c r="N2173" s="876"/>
      <c r="O2173" s="876"/>
      <c r="P2173" s="876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73"/>
      <c r="E2174" s="677"/>
      <c r="F2174" s="677"/>
      <c r="G2174" s="677"/>
      <c r="H2174" s="874"/>
      <c r="I2174" s="875"/>
      <c r="J2174" s="875"/>
      <c r="K2174" s="876"/>
      <c r="L2174" s="876"/>
      <c r="M2174" s="876"/>
      <c r="N2174" s="876"/>
      <c r="O2174" s="876"/>
      <c r="P2174" s="876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73"/>
      <c r="E2175" s="677"/>
      <c r="F2175" s="677"/>
      <c r="G2175" s="677"/>
      <c r="H2175" s="874"/>
      <c r="I2175" s="875"/>
      <c r="J2175" s="875"/>
      <c r="K2175" s="876"/>
      <c r="L2175" s="876"/>
      <c r="M2175" s="876"/>
      <c r="N2175" s="876"/>
      <c r="O2175" s="876"/>
      <c r="P2175" s="876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73"/>
      <c r="E2176" s="677"/>
      <c r="F2176" s="677"/>
      <c r="G2176" s="677"/>
      <c r="H2176" s="874"/>
      <c r="I2176" s="875"/>
      <c r="J2176" s="875"/>
      <c r="K2176" s="876"/>
      <c r="L2176" s="876"/>
      <c r="M2176" s="876"/>
      <c r="N2176" s="876"/>
      <c r="O2176" s="876"/>
      <c r="P2176" s="876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73"/>
      <c r="E2177" s="677"/>
      <c r="F2177" s="677"/>
      <c r="G2177" s="677"/>
      <c r="H2177" s="874"/>
      <c r="I2177" s="875"/>
      <c r="J2177" s="875"/>
      <c r="K2177" s="876"/>
      <c r="L2177" s="876"/>
      <c r="M2177" s="876"/>
      <c r="N2177" s="876"/>
      <c r="O2177" s="876"/>
      <c r="P2177" s="876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73"/>
      <c r="E2178" s="677"/>
      <c r="F2178" s="677"/>
      <c r="G2178" s="677"/>
      <c r="H2178" s="874"/>
      <c r="I2178" s="875"/>
      <c r="J2178" s="875"/>
      <c r="K2178" s="876"/>
      <c r="L2178" s="876"/>
      <c r="M2178" s="876"/>
      <c r="N2178" s="876"/>
      <c r="O2178" s="876"/>
      <c r="P2178" s="876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73"/>
      <c r="E2179" s="677"/>
      <c r="F2179" s="677"/>
      <c r="G2179" s="677"/>
      <c r="H2179" s="874"/>
      <c r="I2179" s="875"/>
      <c r="J2179" s="875"/>
      <c r="K2179" s="876"/>
      <c r="L2179" s="876"/>
      <c r="M2179" s="876"/>
      <c r="N2179" s="876"/>
      <c r="O2179" s="876"/>
      <c r="P2179" s="876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73"/>
      <c r="E2180" s="677"/>
      <c r="F2180" s="677"/>
      <c r="G2180" s="677"/>
      <c r="H2180" s="874"/>
      <c r="I2180" s="875"/>
      <c r="J2180" s="875"/>
      <c r="K2180" s="876"/>
      <c r="L2180" s="876"/>
      <c r="M2180" s="876"/>
      <c r="N2180" s="876"/>
      <c r="O2180" s="876"/>
      <c r="P2180" s="876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73"/>
      <c r="E2181" s="677"/>
      <c r="F2181" s="677"/>
      <c r="G2181" s="677"/>
      <c r="H2181" s="874"/>
      <c r="I2181" s="875"/>
      <c r="J2181" s="875"/>
      <c r="K2181" s="876"/>
      <c r="L2181" s="876"/>
      <c r="M2181" s="876"/>
      <c r="N2181" s="876"/>
      <c r="O2181" s="876"/>
      <c r="P2181" s="876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73"/>
      <c r="E2182" s="677"/>
      <c r="F2182" s="677"/>
      <c r="G2182" s="677"/>
      <c r="H2182" s="874"/>
      <c r="I2182" s="875"/>
      <c r="J2182" s="875"/>
      <c r="K2182" s="876"/>
      <c r="L2182" s="876"/>
      <c r="M2182" s="876"/>
      <c r="N2182" s="876"/>
      <c r="O2182" s="876"/>
      <c r="P2182" s="876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73"/>
      <c r="E2183" s="677"/>
      <c r="F2183" s="677"/>
      <c r="G2183" s="677"/>
      <c r="H2183" s="874"/>
      <c r="I2183" s="875"/>
      <c r="J2183" s="875"/>
      <c r="K2183" s="876"/>
      <c r="L2183" s="876"/>
      <c r="M2183" s="876"/>
      <c r="N2183" s="876"/>
      <c r="O2183" s="876"/>
      <c r="P2183" s="876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73"/>
      <c r="E2184" s="677"/>
      <c r="F2184" s="677"/>
      <c r="G2184" s="677"/>
      <c r="H2184" s="874"/>
      <c r="I2184" s="875"/>
      <c r="J2184" s="875"/>
      <c r="K2184" s="876"/>
      <c r="L2184" s="876"/>
      <c r="M2184" s="876"/>
      <c r="N2184" s="876"/>
      <c r="O2184" s="876"/>
      <c r="P2184" s="876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73"/>
      <c r="E2185" s="677"/>
      <c r="F2185" s="677"/>
      <c r="G2185" s="677"/>
      <c r="H2185" s="874"/>
      <c r="I2185" s="875"/>
      <c r="J2185" s="875"/>
      <c r="K2185" s="876"/>
      <c r="L2185" s="876"/>
      <c r="M2185" s="876"/>
      <c r="N2185" s="876"/>
      <c r="O2185" s="876"/>
      <c r="P2185" s="876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73"/>
      <c r="E2186" s="677"/>
      <c r="F2186" s="677"/>
      <c r="G2186" s="677"/>
      <c r="H2186" s="874"/>
      <c r="I2186" s="875"/>
      <c r="J2186" s="875"/>
      <c r="K2186" s="876"/>
      <c r="L2186" s="876"/>
      <c r="M2186" s="876"/>
      <c r="N2186" s="876"/>
      <c r="O2186" s="876"/>
      <c r="P2186" s="876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73"/>
      <c r="E2187" s="677"/>
      <c r="F2187" s="677"/>
      <c r="G2187" s="677"/>
      <c r="H2187" s="874"/>
      <c r="I2187" s="875"/>
      <c r="J2187" s="875"/>
      <c r="K2187" s="876"/>
      <c r="L2187" s="876"/>
      <c r="M2187" s="876"/>
      <c r="N2187" s="876"/>
      <c r="O2187" s="876"/>
      <c r="P2187" s="876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73"/>
      <c r="E2188" s="677"/>
      <c r="F2188" s="677"/>
      <c r="G2188" s="677"/>
      <c r="H2188" s="874"/>
      <c r="I2188" s="875"/>
      <c r="J2188" s="875"/>
      <c r="K2188" s="876"/>
      <c r="L2188" s="876"/>
      <c r="M2188" s="876"/>
      <c r="N2188" s="876"/>
      <c r="O2188" s="876"/>
      <c r="P2188" s="876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73"/>
      <c r="E2189" s="677"/>
      <c r="F2189" s="677"/>
      <c r="G2189" s="677"/>
      <c r="H2189" s="874"/>
      <c r="I2189" s="875"/>
      <c r="J2189" s="875"/>
      <c r="K2189" s="876"/>
      <c r="L2189" s="876"/>
      <c r="M2189" s="876"/>
      <c r="N2189" s="876"/>
      <c r="O2189" s="876"/>
      <c r="P2189" s="876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73"/>
      <c r="E2190" s="677"/>
      <c r="F2190" s="677"/>
      <c r="G2190" s="677"/>
      <c r="H2190" s="874"/>
      <c r="I2190" s="875"/>
      <c r="J2190" s="875"/>
      <c r="K2190" s="876"/>
      <c r="L2190" s="876"/>
      <c r="M2190" s="876"/>
      <c r="N2190" s="876"/>
      <c r="O2190" s="876"/>
      <c r="P2190" s="876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73"/>
      <c r="E2191" s="677"/>
      <c r="F2191" s="677"/>
      <c r="G2191" s="677"/>
      <c r="H2191" s="874"/>
      <c r="I2191" s="875"/>
      <c r="J2191" s="875"/>
      <c r="K2191" s="876"/>
      <c r="L2191" s="876"/>
      <c r="M2191" s="876"/>
      <c r="N2191" s="876"/>
      <c r="O2191" s="876"/>
      <c r="P2191" s="876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73"/>
      <c r="E2192" s="677"/>
      <c r="F2192" s="677"/>
      <c r="G2192" s="677"/>
      <c r="H2192" s="874"/>
      <c r="I2192" s="875"/>
      <c r="J2192" s="875"/>
      <c r="K2192" s="876"/>
      <c r="L2192" s="876"/>
      <c r="M2192" s="876"/>
      <c r="N2192" s="876"/>
      <c r="O2192" s="876"/>
      <c r="P2192" s="876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73"/>
      <c r="E2193" s="677"/>
      <c r="F2193" s="677"/>
      <c r="G2193" s="677"/>
      <c r="H2193" s="874"/>
      <c r="I2193" s="875"/>
      <c r="J2193" s="875"/>
      <c r="K2193" s="876"/>
      <c r="L2193" s="876"/>
      <c r="M2193" s="876"/>
      <c r="N2193" s="876"/>
      <c r="O2193" s="876"/>
      <c r="P2193" s="876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73"/>
      <c r="E2194" s="677"/>
      <c r="F2194" s="677"/>
      <c r="G2194" s="677"/>
      <c r="H2194" s="874"/>
      <c r="I2194" s="875"/>
      <c r="J2194" s="875"/>
      <c r="K2194" s="876"/>
      <c r="L2194" s="876"/>
      <c r="M2194" s="876"/>
      <c r="N2194" s="876"/>
      <c r="O2194" s="876"/>
      <c r="P2194" s="876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73"/>
      <c r="E2195" s="677"/>
      <c r="F2195" s="677"/>
      <c r="G2195" s="677"/>
      <c r="H2195" s="874"/>
      <c r="I2195" s="875"/>
      <c r="J2195" s="875"/>
      <c r="K2195" s="876"/>
      <c r="L2195" s="876"/>
      <c r="M2195" s="876"/>
      <c r="N2195" s="876"/>
      <c r="O2195" s="876"/>
      <c r="P2195" s="876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73"/>
      <c r="E2196" s="677"/>
      <c r="F2196" s="677"/>
      <c r="G2196" s="677"/>
      <c r="H2196" s="874"/>
      <c r="I2196" s="875"/>
      <c r="J2196" s="875"/>
      <c r="K2196" s="876"/>
      <c r="L2196" s="876"/>
      <c r="M2196" s="876"/>
      <c r="N2196" s="876"/>
      <c r="O2196" s="876"/>
      <c r="P2196" s="876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73"/>
      <c r="E2197" s="677"/>
      <c r="F2197" s="677"/>
      <c r="G2197" s="677"/>
      <c r="H2197" s="874"/>
      <c r="I2197" s="875"/>
      <c r="J2197" s="875"/>
      <c r="K2197" s="876"/>
      <c r="L2197" s="876"/>
      <c r="M2197" s="876"/>
      <c r="N2197" s="876"/>
      <c r="O2197" s="876"/>
      <c r="P2197" s="876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73"/>
      <c r="E2198" s="677"/>
      <c r="F2198" s="677"/>
      <c r="G2198" s="677"/>
      <c r="H2198" s="874"/>
      <c r="I2198" s="875"/>
      <c r="J2198" s="875"/>
      <c r="K2198" s="876"/>
      <c r="L2198" s="876"/>
      <c r="M2198" s="876"/>
      <c r="N2198" s="876"/>
      <c r="O2198" s="876"/>
      <c r="P2198" s="876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73"/>
      <c r="E2199" s="677"/>
      <c r="F2199" s="677"/>
      <c r="G2199" s="677"/>
      <c r="H2199" s="874"/>
      <c r="I2199" s="875"/>
      <c r="J2199" s="875"/>
      <c r="K2199" s="876"/>
      <c r="L2199" s="876"/>
      <c r="M2199" s="876"/>
      <c r="N2199" s="876"/>
      <c r="O2199" s="876"/>
      <c r="P2199" s="876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73"/>
      <c r="E2200" s="677"/>
      <c r="F2200" s="677"/>
      <c r="G2200" s="677"/>
      <c r="H2200" s="874"/>
      <c r="I2200" s="875"/>
      <c r="J2200" s="875"/>
      <c r="K2200" s="876"/>
      <c r="L2200" s="876"/>
      <c r="M2200" s="876"/>
      <c r="N2200" s="876"/>
      <c r="O2200" s="876"/>
      <c r="P2200" s="876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73"/>
      <c r="E2201" s="677"/>
      <c r="F2201" s="677"/>
      <c r="G2201" s="677"/>
      <c r="H2201" s="874"/>
      <c r="I2201" s="875"/>
      <c r="J2201" s="875"/>
      <c r="K2201" s="876"/>
      <c r="L2201" s="876"/>
      <c r="M2201" s="876"/>
      <c r="N2201" s="876"/>
      <c r="O2201" s="876"/>
      <c r="P2201" s="876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73"/>
      <c r="E2202" s="677"/>
      <c r="F2202" s="677"/>
      <c r="G2202" s="677"/>
      <c r="H2202" s="874"/>
      <c r="I2202" s="875"/>
      <c r="J2202" s="875"/>
      <c r="K2202" s="876"/>
      <c r="L2202" s="876"/>
      <c r="M2202" s="876"/>
      <c r="N2202" s="876"/>
      <c r="O2202" s="876"/>
      <c r="P2202" s="876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73"/>
      <c r="E2203" s="677"/>
      <c r="F2203" s="677"/>
      <c r="G2203" s="677"/>
      <c r="H2203" s="874"/>
      <c r="I2203" s="875"/>
      <c r="J2203" s="875"/>
      <c r="K2203" s="876"/>
      <c r="L2203" s="876"/>
      <c r="M2203" s="876"/>
      <c r="N2203" s="876"/>
      <c r="O2203" s="876"/>
      <c r="P2203" s="876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73"/>
      <c r="E2204" s="677"/>
      <c r="F2204" s="677"/>
      <c r="G2204" s="677"/>
      <c r="H2204" s="874"/>
      <c r="I2204" s="875"/>
      <c r="J2204" s="875"/>
      <c r="K2204" s="876"/>
      <c r="L2204" s="876"/>
      <c r="M2204" s="876"/>
      <c r="N2204" s="876"/>
      <c r="O2204" s="876"/>
      <c r="P2204" s="876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73"/>
      <c r="E2205" s="677"/>
      <c r="F2205" s="677"/>
      <c r="G2205" s="677"/>
      <c r="H2205" s="874"/>
      <c r="I2205" s="875"/>
      <c r="J2205" s="875"/>
      <c r="K2205" s="876"/>
      <c r="L2205" s="876"/>
      <c r="M2205" s="876"/>
      <c r="N2205" s="876"/>
      <c r="O2205" s="876"/>
      <c r="P2205" s="876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73"/>
      <c r="E2206" s="677"/>
      <c r="F2206" s="677"/>
      <c r="G2206" s="677"/>
      <c r="H2206" s="874"/>
      <c r="I2206" s="875"/>
      <c r="J2206" s="875"/>
      <c r="K2206" s="876"/>
      <c r="L2206" s="876"/>
      <c r="M2206" s="876"/>
      <c r="N2206" s="876"/>
      <c r="O2206" s="876"/>
      <c r="P2206" s="876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73"/>
      <c r="E2207" s="677"/>
      <c r="F2207" s="677"/>
      <c r="G2207" s="677"/>
      <c r="H2207" s="874"/>
      <c r="I2207" s="875"/>
      <c r="J2207" s="875"/>
      <c r="K2207" s="876"/>
      <c r="L2207" s="876"/>
      <c r="M2207" s="876"/>
      <c r="N2207" s="876"/>
      <c r="O2207" s="876"/>
      <c r="P2207" s="876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73"/>
      <c r="E2208" s="677"/>
      <c r="F2208" s="677"/>
      <c r="G2208" s="677"/>
      <c r="H2208" s="874"/>
      <c r="I2208" s="875"/>
      <c r="J2208" s="875"/>
      <c r="K2208" s="876"/>
      <c r="L2208" s="876"/>
      <c r="M2208" s="876"/>
      <c r="N2208" s="876"/>
      <c r="O2208" s="876"/>
      <c r="P2208" s="876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73"/>
      <c r="E2209" s="677"/>
      <c r="F2209" s="677"/>
      <c r="G2209" s="677"/>
      <c r="H2209" s="874"/>
      <c r="I2209" s="875"/>
      <c r="J2209" s="875"/>
      <c r="K2209" s="876"/>
      <c r="L2209" s="876"/>
      <c r="M2209" s="876"/>
      <c r="N2209" s="876"/>
      <c r="O2209" s="876"/>
      <c r="P2209" s="876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73"/>
      <c r="E2210" s="677"/>
      <c r="F2210" s="677"/>
      <c r="G2210" s="677"/>
      <c r="H2210" s="874"/>
      <c r="I2210" s="875"/>
      <c r="J2210" s="875"/>
      <c r="K2210" s="876"/>
      <c r="L2210" s="876"/>
      <c r="M2210" s="876"/>
      <c r="N2210" s="876"/>
      <c r="O2210" s="876"/>
      <c r="P2210" s="876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73"/>
      <c r="E2211" s="677"/>
      <c r="F2211" s="677"/>
      <c r="G2211" s="677"/>
      <c r="H2211" s="874"/>
      <c r="I2211" s="875"/>
      <c r="J2211" s="875"/>
      <c r="K2211" s="876"/>
      <c r="L2211" s="876"/>
      <c r="M2211" s="876"/>
      <c r="N2211" s="876"/>
      <c r="O2211" s="876"/>
      <c r="P2211" s="876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73"/>
      <c r="E2212" s="677"/>
      <c r="F2212" s="677"/>
      <c r="G2212" s="677"/>
      <c r="H2212" s="874"/>
      <c r="I2212" s="875"/>
      <c r="J2212" s="875"/>
      <c r="K2212" s="876"/>
      <c r="L2212" s="876"/>
      <c r="M2212" s="876"/>
      <c r="N2212" s="876"/>
      <c r="O2212" s="876"/>
      <c r="P2212" s="876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73"/>
      <c r="E2213" s="677"/>
      <c r="F2213" s="677"/>
      <c r="G2213" s="677"/>
      <c r="H2213" s="874"/>
      <c r="I2213" s="875"/>
      <c r="J2213" s="875"/>
      <c r="K2213" s="876"/>
      <c r="L2213" s="876"/>
      <c r="M2213" s="876"/>
      <c r="N2213" s="876"/>
      <c r="O2213" s="876"/>
      <c r="P2213" s="876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73"/>
      <c r="E2214" s="677"/>
      <c r="F2214" s="677"/>
      <c r="G2214" s="677"/>
      <c r="H2214" s="874"/>
      <c r="I2214" s="875"/>
      <c r="J2214" s="875"/>
      <c r="K2214" s="876"/>
      <c r="L2214" s="876"/>
      <c r="M2214" s="876"/>
      <c r="N2214" s="876"/>
      <c r="O2214" s="876"/>
      <c r="P2214" s="876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73"/>
      <c r="E2215" s="677"/>
      <c r="F2215" s="677"/>
      <c r="G2215" s="677"/>
      <c r="H2215" s="874"/>
      <c r="I2215" s="875"/>
      <c r="J2215" s="875"/>
      <c r="K2215" s="876"/>
      <c r="L2215" s="876"/>
      <c r="M2215" s="876"/>
      <c r="N2215" s="876"/>
      <c r="O2215" s="876"/>
      <c r="P2215" s="876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73"/>
      <c r="E2216" s="677"/>
      <c r="F2216" s="677"/>
      <c r="G2216" s="677"/>
      <c r="H2216" s="874"/>
      <c r="I2216" s="875"/>
      <c r="J2216" s="875"/>
      <c r="K2216" s="876"/>
      <c r="L2216" s="876"/>
      <c r="M2216" s="876"/>
      <c r="N2216" s="876"/>
      <c r="O2216" s="876"/>
      <c r="P2216" s="876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73"/>
      <c r="E2217" s="677"/>
      <c r="F2217" s="677"/>
      <c r="G2217" s="677"/>
      <c r="H2217" s="874"/>
      <c r="I2217" s="875"/>
      <c r="J2217" s="875"/>
      <c r="K2217" s="876"/>
      <c r="L2217" s="876"/>
      <c r="M2217" s="876"/>
      <c r="N2217" s="876"/>
      <c r="O2217" s="876"/>
      <c r="P2217" s="876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73"/>
      <c r="E2218" s="677"/>
      <c r="F2218" s="677"/>
      <c r="G2218" s="677"/>
      <c r="H2218" s="874"/>
      <c r="I2218" s="875"/>
      <c r="J2218" s="875"/>
      <c r="K2218" s="876"/>
      <c r="L2218" s="876"/>
      <c r="M2218" s="876"/>
      <c r="N2218" s="876"/>
      <c r="O2218" s="876"/>
      <c r="P2218" s="876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73"/>
      <c r="E2219" s="677"/>
      <c r="F2219" s="677"/>
      <c r="G2219" s="677"/>
      <c r="H2219" s="874"/>
      <c r="I2219" s="875"/>
      <c r="J2219" s="875"/>
      <c r="K2219" s="876"/>
      <c r="L2219" s="876"/>
      <c r="M2219" s="876"/>
      <c r="N2219" s="876"/>
      <c r="O2219" s="876"/>
      <c r="P2219" s="876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73"/>
      <c r="E2220" s="677"/>
      <c r="F2220" s="677"/>
      <c r="G2220" s="677"/>
      <c r="H2220" s="874"/>
      <c r="I2220" s="875"/>
      <c r="J2220" s="875"/>
      <c r="K2220" s="876"/>
      <c r="L2220" s="876"/>
      <c r="M2220" s="876"/>
      <c r="N2220" s="876"/>
      <c r="O2220" s="876"/>
      <c r="P2220" s="876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73"/>
      <c r="E2221" s="677"/>
      <c r="F2221" s="677"/>
      <c r="G2221" s="677"/>
      <c r="H2221" s="874"/>
      <c r="I2221" s="875"/>
      <c r="J2221" s="875"/>
      <c r="K2221" s="876"/>
      <c r="L2221" s="876"/>
      <c r="M2221" s="876"/>
      <c r="N2221" s="876"/>
      <c r="O2221" s="876"/>
      <c r="P2221" s="876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73"/>
      <c r="E2222" s="677"/>
      <c r="F2222" s="677"/>
      <c r="G2222" s="677"/>
      <c r="H2222" s="874"/>
      <c r="I2222" s="875"/>
      <c r="J2222" s="875"/>
      <c r="K2222" s="876"/>
      <c r="L2222" s="876"/>
      <c r="M2222" s="876"/>
      <c r="N2222" s="876"/>
      <c r="O2222" s="876"/>
      <c r="P2222" s="876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73"/>
      <c r="E2223" s="677"/>
      <c r="F2223" s="677"/>
      <c r="G2223" s="677"/>
      <c r="H2223" s="874"/>
      <c r="I2223" s="875"/>
      <c r="J2223" s="875"/>
      <c r="K2223" s="876"/>
      <c r="L2223" s="876"/>
      <c r="M2223" s="876"/>
      <c r="N2223" s="876"/>
      <c r="O2223" s="876"/>
      <c r="P2223" s="876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73"/>
      <c r="E2224" s="677"/>
      <c r="F2224" s="677"/>
      <c r="G2224" s="677"/>
      <c r="H2224" s="874"/>
      <c r="I2224" s="875"/>
      <c r="J2224" s="875"/>
      <c r="K2224" s="876"/>
      <c r="L2224" s="876"/>
      <c r="M2224" s="876"/>
      <c r="N2224" s="876"/>
      <c r="O2224" s="876"/>
      <c r="P2224" s="876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73"/>
      <c r="E2225" s="677"/>
      <c r="F2225" s="677"/>
      <c r="G2225" s="677"/>
      <c r="H2225" s="874"/>
      <c r="I2225" s="875"/>
      <c r="J2225" s="875"/>
      <c r="K2225" s="876"/>
      <c r="L2225" s="876"/>
      <c r="M2225" s="876"/>
      <c r="N2225" s="876"/>
      <c r="O2225" s="876"/>
      <c r="P2225" s="876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73"/>
      <c r="E2226" s="677"/>
      <c r="F2226" s="677"/>
      <c r="G2226" s="677"/>
      <c r="H2226" s="874"/>
      <c r="I2226" s="875"/>
      <c r="J2226" s="875"/>
      <c r="K2226" s="876"/>
      <c r="L2226" s="876"/>
      <c r="M2226" s="876"/>
      <c r="N2226" s="876"/>
      <c r="O2226" s="876"/>
      <c r="P2226" s="876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73"/>
      <c r="E2227" s="677"/>
      <c r="F2227" s="677"/>
      <c r="G2227" s="677"/>
      <c r="H2227" s="874"/>
      <c r="I2227" s="875"/>
      <c r="J2227" s="875"/>
      <c r="K2227" s="876"/>
      <c r="L2227" s="876"/>
      <c r="M2227" s="876"/>
      <c r="N2227" s="876"/>
      <c r="O2227" s="876"/>
      <c r="P2227" s="876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73"/>
      <c r="E2228" s="677"/>
      <c r="F2228" s="677"/>
      <c r="G2228" s="677"/>
      <c r="H2228" s="874"/>
      <c r="I2228" s="875"/>
      <c r="J2228" s="875"/>
      <c r="K2228" s="876"/>
      <c r="L2228" s="876"/>
      <c r="M2228" s="876"/>
      <c r="N2228" s="876"/>
      <c r="O2228" s="876"/>
      <c r="P2228" s="876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73"/>
      <c r="E2229" s="677"/>
      <c r="F2229" s="677"/>
      <c r="G2229" s="677"/>
      <c r="H2229" s="874"/>
      <c r="I2229" s="875"/>
      <c r="J2229" s="875"/>
      <c r="K2229" s="876"/>
      <c r="L2229" s="876"/>
      <c r="M2229" s="876"/>
      <c r="N2229" s="876"/>
      <c r="O2229" s="876"/>
      <c r="P2229" s="876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73"/>
      <c r="E2230" s="677"/>
      <c r="F2230" s="677"/>
      <c r="G2230" s="677"/>
      <c r="H2230" s="874"/>
      <c r="I2230" s="875"/>
      <c r="J2230" s="875"/>
      <c r="K2230" s="876"/>
      <c r="L2230" s="876"/>
      <c r="M2230" s="876"/>
      <c r="N2230" s="876"/>
      <c r="O2230" s="876"/>
      <c r="P2230" s="876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73"/>
      <c r="E2231" s="677"/>
      <c r="F2231" s="677"/>
      <c r="G2231" s="677"/>
      <c r="H2231" s="874"/>
      <c r="I2231" s="875"/>
      <c r="J2231" s="875"/>
      <c r="K2231" s="876"/>
      <c r="L2231" s="876"/>
      <c r="M2231" s="876"/>
      <c r="N2231" s="876"/>
      <c r="O2231" s="876"/>
      <c r="P2231" s="876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73"/>
      <c r="E2232" s="677"/>
      <c r="F2232" s="677"/>
      <c r="G2232" s="677"/>
      <c r="H2232" s="874"/>
      <c r="I2232" s="875"/>
      <c r="J2232" s="875"/>
      <c r="K2232" s="876"/>
      <c r="L2232" s="876"/>
      <c r="M2232" s="876"/>
      <c r="N2232" s="876"/>
      <c r="O2232" s="876"/>
      <c r="P2232" s="876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73"/>
      <c r="E2233" s="677"/>
      <c r="F2233" s="677"/>
      <c r="G2233" s="677"/>
      <c r="H2233" s="874"/>
      <c r="I2233" s="875"/>
      <c r="J2233" s="875"/>
      <c r="K2233" s="876"/>
      <c r="L2233" s="876"/>
      <c r="M2233" s="876"/>
      <c r="N2233" s="876"/>
      <c r="O2233" s="876"/>
      <c r="P2233" s="876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73"/>
      <c r="E2234" s="677"/>
      <c r="F2234" s="677"/>
      <c r="G2234" s="677"/>
      <c r="H2234" s="874"/>
      <c r="I2234" s="875"/>
      <c r="J2234" s="875"/>
      <c r="K2234" s="876"/>
      <c r="L2234" s="876"/>
      <c r="M2234" s="876"/>
      <c r="N2234" s="876"/>
      <c r="O2234" s="876"/>
      <c r="P2234" s="876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73"/>
      <c r="E2235" s="677"/>
      <c r="F2235" s="677"/>
      <c r="G2235" s="677"/>
      <c r="H2235" s="874"/>
      <c r="I2235" s="875"/>
      <c r="J2235" s="875"/>
      <c r="K2235" s="876"/>
      <c r="L2235" s="876"/>
      <c r="M2235" s="876"/>
      <c r="N2235" s="876"/>
      <c r="O2235" s="876"/>
      <c r="P2235" s="876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73"/>
      <c r="E2236" s="677"/>
      <c r="F2236" s="677"/>
      <c r="G2236" s="677"/>
      <c r="H2236" s="874"/>
      <c r="I2236" s="875"/>
      <c r="J2236" s="875"/>
      <c r="K2236" s="876"/>
      <c r="L2236" s="876"/>
      <c r="M2236" s="876"/>
      <c r="N2236" s="876"/>
      <c r="O2236" s="876"/>
      <c r="P2236" s="876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73"/>
      <c r="E2237" s="677"/>
      <c r="F2237" s="677"/>
      <c r="G2237" s="677"/>
      <c r="H2237" s="874"/>
      <c r="I2237" s="875"/>
      <c r="J2237" s="875"/>
      <c r="K2237" s="876"/>
      <c r="L2237" s="876"/>
      <c r="M2237" s="876"/>
      <c r="N2237" s="876"/>
      <c r="O2237" s="876"/>
      <c r="P2237" s="876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73"/>
      <c r="E2238" s="677"/>
      <c r="F2238" s="677"/>
      <c r="G2238" s="677"/>
      <c r="H2238" s="874"/>
      <c r="I2238" s="875"/>
      <c r="J2238" s="875"/>
      <c r="K2238" s="876"/>
      <c r="L2238" s="876"/>
      <c r="M2238" s="876"/>
      <c r="N2238" s="876"/>
      <c r="O2238" s="876"/>
      <c r="P2238" s="876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73"/>
      <c r="E2239" s="677"/>
      <c r="F2239" s="677"/>
      <c r="G2239" s="677"/>
      <c r="H2239" s="874"/>
      <c r="I2239" s="875"/>
      <c r="J2239" s="875"/>
      <c r="K2239" s="876"/>
      <c r="L2239" s="876"/>
      <c r="M2239" s="876"/>
      <c r="N2239" s="876"/>
      <c r="O2239" s="876"/>
      <c r="P2239" s="876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73"/>
      <c r="E2240" s="677"/>
      <c r="F2240" s="677"/>
      <c r="G2240" s="677"/>
      <c r="H2240" s="874"/>
      <c r="I2240" s="875"/>
      <c r="J2240" s="875"/>
      <c r="K2240" s="876"/>
      <c r="L2240" s="876"/>
      <c r="M2240" s="876"/>
      <c r="N2240" s="876"/>
      <c r="O2240" s="876"/>
      <c r="P2240" s="876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73"/>
      <c r="E2241" s="677"/>
      <c r="F2241" s="677"/>
      <c r="G2241" s="677"/>
      <c r="H2241" s="874"/>
      <c r="I2241" s="875"/>
      <c r="J2241" s="875"/>
      <c r="K2241" s="876"/>
      <c r="L2241" s="876"/>
      <c r="M2241" s="876"/>
      <c r="N2241" s="876"/>
      <c r="O2241" s="876"/>
      <c r="P2241" s="876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73"/>
      <c r="E2242" s="677"/>
      <c r="F2242" s="677"/>
      <c r="G2242" s="677"/>
      <c r="H2242" s="874"/>
      <c r="I2242" s="875"/>
      <c r="J2242" s="875"/>
      <c r="K2242" s="876"/>
      <c r="L2242" s="876"/>
      <c r="M2242" s="876"/>
      <c r="N2242" s="876"/>
      <c r="O2242" s="876"/>
      <c r="P2242" s="876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73"/>
      <c r="E2243" s="677"/>
      <c r="F2243" s="677"/>
      <c r="G2243" s="677"/>
      <c r="H2243" s="874"/>
      <c r="I2243" s="875"/>
      <c r="J2243" s="875"/>
      <c r="K2243" s="876"/>
      <c r="L2243" s="876"/>
      <c r="M2243" s="876"/>
      <c r="N2243" s="876"/>
      <c r="O2243" s="876"/>
      <c r="P2243" s="876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73"/>
      <c r="E2244" s="677"/>
      <c r="F2244" s="677"/>
      <c r="G2244" s="677"/>
      <c r="H2244" s="874"/>
      <c r="I2244" s="875"/>
      <c r="J2244" s="875"/>
      <c r="K2244" s="876"/>
      <c r="L2244" s="876"/>
      <c r="M2244" s="876"/>
      <c r="N2244" s="876"/>
      <c r="O2244" s="876"/>
      <c r="P2244" s="876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73"/>
      <c r="E2245" s="677"/>
      <c r="F2245" s="677"/>
      <c r="G2245" s="677"/>
      <c r="H2245" s="874"/>
      <c r="I2245" s="875"/>
      <c r="J2245" s="875"/>
      <c r="K2245" s="876"/>
      <c r="L2245" s="876"/>
      <c r="M2245" s="876"/>
      <c r="N2245" s="876"/>
      <c r="O2245" s="876"/>
      <c r="P2245" s="876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73"/>
      <c r="E2246" s="677"/>
      <c r="F2246" s="677"/>
      <c r="G2246" s="677"/>
      <c r="H2246" s="874"/>
      <c r="I2246" s="875"/>
      <c r="J2246" s="875"/>
      <c r="K2246" s="876"/>
      <c r="L2246" s="876"/>
      <c r="M2246" s="876"/>
      <c r="N2246" s="876"/>
      <c r="O2246" s="876"/>
      <c r="P2246" s="876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73"/>
      <c r="E2247" s="677"/>
      <c r="F2247" s="677"/>
      <c r="G2247" s="677"/>
      <c r="H2247" s="874"/>
      <c r="I2247" s="875"/>
      <c r="J2247" s="875"/>
      <c r="K2247" s="876"/>
      <c r="L2247" s="876"/>
      <c r="M2247" s="876"/>
      <c r="N2247" s="876"/>
      <c r="O2247" s="876"/>
      <c r="P2247" s="876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73"/>
      <c r="E2248" s="677"/>
      <c r="F2248" s="677"/>
      <c r="G2248" s="677"/>
      <c r="H2248" s="874"/>
      <c r="I2248" s="875"/>
      <c r="J2248" s="875"/>
      <c r="K2248" s="876"/>
      <c r="L2248" s="876"/>
      <c r="M2248" s="876"/>
      <c r="N2248" s="876"/>
      <c r="O2248" s="876"/>
      <c r="P2248" s="876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73"/>
      <c r="E2249" s="677"/>
      <c r="F2249" s="677"/>
      <c r="G2249" s="677"/>
      <c r="H2249" s="874"/>
      <c r="I2249" s="875"/>
      <c r="J2249" s="875"/>
      <c r="K2249" s="876"/>
      <c r="L2249" s="876"/>
      <c r="M2249" s="876"/>
      <c r="N2249" s="876"/>
      <c r="O2249" s="876"/>
      <c r="P2249" s="876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73"/>
      <c r="E2250" s="677"/>
      <c r="F2250" s="677"/>
      <c r="G2250" s="677"/>
      <c r="H2250" s="874"/>
      <c r="I2250" s="875"/>
      <c r="J2250" s="875"/>
      <c r="K2250" s="876"/>
      <c r="L2250" s="876"/>
      <c r="M2250" s="876"/>
      <c r="N2250" s="876"/>
      <c r="O2250" s="876"/>
      <c r="P2250" s="876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73"/>
      <c r="E2251" s="677"/>
      <c r="F2251" s="677"/>
      <c r="G2251" s="677"/>
      <c r="H2251" s="874"/>
      <c r="I2251" s="875"/>
      <c r="J2251" s="875"/>
      <c r="K2251" s="876"/>
      <c r="L2251" s="876"/>
      <c r="M2251" s="876"/>
      <c r="N2251" s="876"/>
      <c r="O2251" s="876"/>
      <c r="P2251" s="876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73"/>
      <c r="E2252" s="677"/>
      <c r="F2252" s="677"/>
      <c r="G2252" s="677"/>
      <c r="H2252" s="874"/>
      <c r="I2252" s="875"/>
      <c r="J2252" s="875"/>
      <c r="K2252" s="876"/>
      <c r="L2252" s="876"/>
      <c r="M2252" s="876"/>
      <c r="N2252" s="876"/>
      <c r="O2252" s="876"/>
      <c r="P2252" s="876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73"/>
      <c r="E2253" s="677"/>
      <c r="F2253" s="677"/>
      <c r="G2253" s="677"/>
      <c r="H2253" s="874"/>
      <c r="I2253" s="875"/>
      <c r="J2253" s="875"/>
      <c r="K2253" s="876"/>
      <c r="L2253" s="876"/>
      <c r="M2253" s="876"/>
      <c r="N2253" s="876"/>
      <c r="O2253" s="876"/>
      <c r="P2253" s="876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73"/>
      <c r="E2254" s="677"/>
      <c r="F2254" s="677"/>
      <c r="G2254" s="677"/>
      <c r="H2254" s="874"/>
      <c r="I2254" s="875"/>
      <c r="J2254" s="875"/>
      <c r="K2254" s="876"/>
      <c r="L2254" s="876"/>
      <c r="M2254" s="876"/>
      <c r="N2254" s="876"/>
      <c r="O2254" s="876"/>
      <c r="P2254" s="876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73"/>
      <c r="E2255" s="677"/>
      <c r="F2255" s="677"/>
      <c r="G2255" s="677"/>
      <c r="H2255" s="874"/>
      <c r="I2255" s="875"/>
      <c r="J2255" s="875"/>
      <c r="K2255" s="876"/>
      <c r="L2255" s="876"/>
      <c r="M2255" s="876"/>
      <c r="N2255" s="876"/>
      <c r="O2255" s="876"/>
      <c r="P2255" s="876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73"/>
      <c r="E2256" s="677"/>
      <c r="F2256" s="677"/>
      <c r="G2256" s="677"/>
      <c r="H2256" s="874"/>
      <c r="I2256" s="875"/>
      <c r="J2256" s="875"/>
      <c r="K2256" s="876"/>
      <c r="L2256" s="876"/>
      <c r="M2256" s="876"/>
      <c r="N2256" s="876"/>
      <c r="O2256" s="876"/>
      <c r="P2256" s="876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73"/>
      <c r="E2257" s="677"/>
      <c r="F2257" s="677"/>
      <c r="G2257" s="677"/>
      <c r="H2257" s="874"/>
      <c r="I2257" s="875"/>
      <c r="J2257" s="875"/>
      <c r="K2257" s="876"/>
      <c r="L2257" s="876"/>
      <c r="M2257" s="876"/>
      <c r="N2257" s="876"/>
      <c r="O2257" s="876"/>
      <c r="P2257" s="876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73"/>
      <c r="E2258" s="677"/>
      <c r="F2258" s="677"/>
      <c r="G2258" s="677"/>
      <c r="H2258" s="874"/>
      <c r="I2258" s="875"/>
      <c r="J2258" s="875"/>
      <c r="K2258" s="876"/>
      <c r="L2258" s="876"/>
      <c r="M2258" s="876"/>
      <c r="N2258" s="876"/>
      <c r="O2258" s="876"/>
      <c r="P2258" s="876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73"/>
      <c r="E2259" s="677"/>
      <c r="F2259" s="677"/>
      <c r="G2259" s="677"/>
      <c r="H2259" s="874"/>
      <c r="I2259" s="875"/>
      <c r="J2259" s="875"/>
      <c r="K2259" s="876"/>
      <c r="L2259" s="876"/>
      <c r="M2259" s="876"/>
      <c r="N2259" s="876"/>
      <c r="O2259" s="876"/>
      <c r="P2259" s="876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73"/>
      <c r="E2260" s="677"/>
      <c r="F2260" s="677"/>
      <c r="G2260" s="677"/>
      <c r="H2260" s="874"/>
      <c r="I2260" s="875"/>
      <c r="J2260" s="875"/>
      <c r="K2260" s="876"/>
      <c r="L2260" s="876"/>
      <c r="M2260" s="876"/>
      <c r="N2260" s="876"/>
      <c r="O2260" s="876"/>
      <c r="P2260" s="876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73"/>
      <c r="E2261" s="677"/>
      <c r="F2261" s="677"/>
      <c r="G2261" s="677"/>
      <c r="H2261" s="874"/>
      <c r="I2261" s="875"/>
      <c r="J2261" s="875"/>
      <c r="K2261" s="876"/>
      <c r="L2261" s="876"/>
      <c r="M2261" s="876"/>
      <c r="N2261" s="876"/>
      <c r="O2261" s="876"/>
      <c r="P2261" s="876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73"/>
      <c r="E2262" s="677"/>
      <c r="F2262" s="677"/>
      <c r="G2262" s="677"/>
      <c r="H2262" s="874"/>
      <c r="I2262" s="875"/>
      <c r="J2262" s="875"/>
      <c r="K2262" s="876"/>
      <c r="L2262" s="876"/>
      <c r="M2262" s="876"/>
      <c r="N2262" s="876"/>
      <c r="O2262" s="876"/>
      <c r="P2262" s="876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73"/>
      <c r="E2263" s="677"/>
      <c r="F2263" s="677"/>
      <c r="G2263" s="677"/>
      <c r="H2263" s="874"/>
      <c r="I2263" s="875"/>
      <c r="J2263" s="875"/>
      <c r="K2263" s="876"/>
      <c r="L2263" s="876"/>
      <c r="M2263" s="876"/>
      <c r="N2263" s="876"/>
      <c r="O2263" s="876"/>
      <c r="P2263" s="876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73"/>
      <c r="E2264" s="677"/>
      <c r="F2264" s="677"/>
      <c r="G2264" s="677"/>
      <c r="H2264" s="874"/>
      <c r="I2264" s="875"/>
      <c r="J2264" s="875"/>
      <c r="K2264" s="876"/>
      <c r="L2264" s="876"/>
      <c r="M2264" s="876"/>
      <c r="N2264" s="876"/>
      <c r="O2264" s="876"/>
      <c r="P2264" s="876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73"/>
      <c r="E2265" s="677"/>
      <c r="F2265" s="677"/>
      <c r="G2265" s="677"/>
      <c r="H2265" s="874"/>
      <c r="I2265" s="875"/>
      <c r="J2265" s="875"/>
      <c r="K2265" s="876"/>
      <c r="L2265" s="876"/>
      <c r="M2265" s="876"/>
      <c r="N2265" s="876"/>
      <c r="O2265" s="876"/>
      <c r="P2265" s="876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73"/>
      <c r="E2266" s="677"/>
      <c r="F2266" s="677"/>
      <c r="G2266" s="677"/>
      <c r="H2266" s="874"/>
      <c r="I2266" s="875"/>
      <c r="J2266" s="875"/>
      <c r="K2266" s="876"/>
      <c r="L2266" s="876"/>
      <c r="M2266" s="876"/>
      <c r="N2266" s="876"/>
      <c r="O2266" s="876"/>
      <c r="P2266" s="876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73"/>
      <c r="E2267" s="677"/>
      <c r="F2267" s="677"/>
      <c r="G2267" s="677"/>
      <c r="H2267" s="874"/>
      <c r="I2267" s="875"/>
      <c r="J2267" s="875"/>
      <c r="K2267" s="876"/>
      <c r="L2267" s="876"/>
      <c r="M2267" s="876"/>
      <c r="N2267" s="876"/>
      <c r="O2267" s="876"/>
      <c r="P2267" s="876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73"/>
      <c r="E2268" s="677"/>
      <c r="F2268" s="677"/>
      <c r="G2268" s="677"/>
      <c r="H2268" s="874"/>
      <c r="I2268" s="875"/>
      <c r="J2268" s="875"/>
      <c r="K2268" s="876"/>
      <c r="L2268" s="876"/>
      <c r="M2268" s="876"/>
      <c r="N2268" s="876"/>
      <c r="O2268" s="876"/>
      <c r="P2268" s="876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73"/>
      <c r="E2269" s="677"/>
      <c r="F2269" s="677"/>
      <c r="G2269" s="677"/>
      <c r="H2269" s="874"/>
      <c r="I2269" s="875"/>
      <c r="J2269" s="875"/>
      <c r="K2269" s="876"/>
      <c r="L2269" s="876"/>
      <c r="M2269" s="876"/>
      <c r="N2269" s="876"/>
      <c r="O2269" s="876"/>
      <c r="P2269" s="876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73"/>
      <c r="E2270" s="677"/>
      <c r="F2270" s="677"/>
      <c r="G2270" s="677"/>
      <c r="H2270" s="874"/>
      <c r="I2270" s="875"/>
      <c r="J2270" s="875"/>
      <c r="K2270" s="876"/>
      <c r="L2270" s="876"/>
      <c r="M2270" s="876"/>
      <c r="N2270" s="876"/>
      <c r="O2270" s="876"/>
      <c r="P2270" s="876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73"/>
      <c r="E2271" s="677"/>
      <c r="F2271" s="677"/>
      <c r="G2271" s="677"/>
      <c r="H2271" s="874"/>
      <c r="I2271" s="875"/>
      <c r="J2271" s="875"/>
      <c r="K2271" s="876"/>
      <c r="L2271" s="876"/>
      <c r="M2271" s="876"/>
      <c r="N2271" s="876"/>
      <c r="O2271" s="876"/>
      <c r="P2271" s="876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73"/>
      <c r="E2272" s="677"/>
      <c r="F2272" s="677"/>
      <c r="G2272" s="677"/>
      <c r="H2272" s="874"/>
      <c r="I2272" s="875"/>
      <c r="J2272" s="875"/>
      <c r="K2272" s="876"/>
      <c r="L2272" s="876"/>
      <c r="M2272" s="876"/>
      <c r="N2272" s="876"/>
      <c r="O2272" s="876"/>
      <c r="P2272" s="876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73"/>
      <c r="E2273" s="677"/>
      <c r="F2273" s="677"/>
      <c r="G2273" s="677"/>
      <c r="H2273" s="874"/>
      <c r="I2273" s="875"/>
      <c r="J2273" s="875"/>
      <c r="K2273" s="876"/>
      <c r="L2273" s="876"/>
      <c r="M2273" s="876"/>
      <c r="N2273" s="876"/>
      <c r="O2273" s="876"/>
      <c r="P2273" s="876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73"/>
      <c r="E2274" s="677"/>
      <c r="F2274" s="677"/>
      <c r="G2274" s="677"/>
      <c r="H2274" s="874"/>
      <c r="I2274" s="875"/>
      <c r="J2274" s="875"/>
      <c r="K2274" s="876"/>
      <c r="L2274" s="876"/>
      <c r="M2274" s="876"/>
      <c r="N2274" s="876"/>
      <c r="O2274" s="876"/>
      <c r="P2274" s="876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73"/>
      <c r="E2275" s="677"/>
      <c r="F2275" s="677"/>
      <c r="G2275" s="677"/>
      <c r="H2275" s="874"/>
      <c r="I2275" s="875"/>
      <c r="J2275" s="875"/>
      <c r="K2275" s="876"/>
      <c r="L2275" s="876"/>
      <c r="M2275" s="876"/>
      <c r="N2275" s="876"/>
      <c r="O2275" s="876"/>
      <c r="P2275" s="876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73"/>
      <c r="E2276" s="677"/>
      <c r="F2276" s="677"/>
      <c r="G2276" s="677"/>
      <c r="H2276" s="874"/>
      <c r="I2276" s="875"/>
      <c r="J2276" s="875"/>
      <c r="K2276" s="876"/>
      <c r="L2276" s="876"/>
      <c r="M2276" s="876"/>
      <c r="N2276" s="876"/>
      <c r="O2276" s="876"/>
      <c r="P2276" s="876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73"/>
      <c r="E2277" s="677"/>
      <c r="F2277" s="677"/>
      <c r="G2277" s="677"/>
      <c r="H2277" s="874"/>
      <c r="I2277" s="875"/>
      <c r="J2277" s="875"/>
      <c r="K2277" s="876"/>
      <c r="L2277" s="876"/>
      <c r="M2277" s="876"/>
      <c r="N2277" s="876"/>
      <c r="O2277" s="876"/>
      <c r="P2277" s="876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73"/>
      <c r="E2278" s="677"/>
      <c r="F2278" s="677"/>
      <c r="G2278" s="677"/>
      <c r="H2278" s="874"/>
      <c r="I2278" s="875"/>
      <c r="J2278" s="875"/>
      <c r="K2278" s="876"/>
      <c r="L2278" s="876"/>
      <c r="M2278" s="876"/>
      <c r="N2278" s="876"/>
      <c r="O2278" s="876"/>
      <c r="P2278" s="876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73"/>
      <c r="E2279" s="677"/>
      <c r="F2279" s="677"/>
      <c r="G2279" s="677"/>
      <c r="H2279" s="874"/>
      <c r="I2279" s="875"/>
      <c r="J2279" s="875"/>
      <c r="K2279" s="876"/>
      <c r="L2279" s="876"/>
      <c r="M2279" s="876"/>
      <c r="N2279" s="876"/>
      <c r="O2279" s="876"/>
      <c r="P2279" s="876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73"/>
      <c r="E2280" s="677"/>
      <c r="F2280" s="677"/>
      <c r="G2280" s="677"/>
      <c r="H2280" s="874"/>
      <c r="I2280" s="875"/>
      <c r="J2280" s="875"/>
      <c r="K2280" s="876"/>
      <c r="L2280" s="876"/>
      <c r="M2280" s="876"/>
      <c r="N2280" s="876"/>
      <c r="O2280" s="876"/>
      <c r="P2280" s="876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73"/>
      <c r="E2281" s="677"/>
      <c r="F2281" s="677"/>
      <c r="G2281" s="677"/>
      <c r="H2281" s="874"/>
      <c r="I2281" s="875"/>
      <c r="J2281" s="875"/>
      <c r="K2281" s="876"/>
      <c r="L2281" s="876"/>
      <c r="M2281" s="876"/>
      <c r="N2281" s="876"/>
      <c r="O2281" s="876"/>
      <c r="P2281" s="876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73"/>
      <c r="E2282" s="677"/>
      <c r="F2282" s="677"/>
      <c r="G2282" s="677"/>
      <c r="H2282" s="874"/>
      <c r="I2282" s="875"/>
      <c r="J2282" s="875"/>
      <c r="K2282" s="876"/>
      <c r="L2282" s="876"/>
      <c r="M2282" s="876"/>
      <c r="N2282" s="876"/>
      <c r="O2282" s="876"/>
      <c r="P2282" s="876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73"/>
      <c r="E2283" s="677"/>
      <c r="F2283" s="677"/>
      <c r="G2283" s="677"/>
      <c r="H2283" s="874"/>
      <c r="I2283" s="875"/>
      <c r="J2283" s="875"/>
      <c r="K2283" s="876"/>
      <c r="L2283" s="876"/>
      <c r="M2283" s="876"/>
      <c r="N2283" s="876"/>
      <c r="O2283" s="876"/>
      <c r="P2283" s="876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73"/>
      <c r="E2284" s="677"/>
      <c r="F2284" s="677"/>
      <c r="G2284" s="677"/>
      <c r="H2284" s="874"/>
      <c r="I2284" s="875"/>
      <c r="J2284" s="875"/>
      <c r="K2284" s="876"/>
      <c r="L2284" s="876"/>
      <c r="M2284" s="876"/>
      <c r="N2284" s="876"/>
      <c r="O2284" s="876"/>
      <c r="P2284" s="876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73"/>
      <c r="E2285" s="677"/>
      <c r="F2285" s="677"/>
      <c r="G2285" s="677"/>
      <c r="H2285" s="874"/>
      <c r="I2285" s="875"/>
      <c r="J2285" s="875"/>
      <c r="K2285" s="876"/>
      <c r="L2285" s="876"/>
      <c r="M2285" s="876"/>
      <c r="N2285" s="876"/>
      <c r="O2285" s="876"/>
      <c r="P2285" s="876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73"/>
      <c r="E2286" s="677"/>
      <c r="F2286" s="677"/>
      <c r="G2286" s="677"/>
      <c r="H2286" s="874"/>
      <c r="I2286" s="875"/>
      <c r="J2286" s="875"/>
      <c r="K2286" s="876"/>
      <c r="L2286" s="876"/>
      <c r="M2286" s="876"/>
      <c r="N2286" s="876"/>
      <c r="O2286" s="876"/>
      <c r="P2286" s="876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73"/>
      <c r="E2287" s="677"/>
      <c r="F2287" s="677"/>
      <c r="G2287" s="677"/>
      <c r="H2287" s="874"/>
      <c r="I2287" s="875"/>
      <c r="J2287" s="875"/>
      <c r="K2287" s="876"/>
      <c r="L2287" s="876"/>
      <c r="M2287" s="876"/>
      <c r="N2287" s="876"/>
      <c r="O2287" s="876"/>
      <c r="P2287" s="876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73"/>
      <c r="E2288" s="677"/>
      <c r="F2288" s="677"/>
      <c r="G2288" s="677"/>
      <c r="H2288" s="874"/>
      <c r="I2288" s="875"/>
      <c r="J2288" s="875"/>
      <c r="K2288" s="876"/>
      <c r="L2288" s="876"/>
      <c r="M2288" s="876"/>
      <c r="N2288" s="876"/>
      <c r="O2288" s="876"/>
      <c r="P2288" s="876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73"/>
      <c r="E2289" s="677"/>
      <c r="F2289" s="677"/>
      <c r="G2289" s="677"/>
      <c r="H2289" s="874"/>
      <c r="I2289" s="875"/>
      <c r="J2289" s="875"/>
      <c r="K2289" s="876"/>
      <c r="L2289" s="876"/>
      <c r="M2289" s="876"/>
      <c r="N2289" s="876"/>
      <c r="O2289" s="876"/>
      <c r="P2289" s="876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73"/>
      <c r="E2290" s="677"/>
      <c r="F2290" s="677"/>
      <c r="G2290" s="677"/>
      <c r="H2290" s="874"/>
      <c r="I2290" s="875"/>
      <c r="J2290" s="875"/>
      <c r="K2290" s="876"/>
      <c r="L2290" s="876"/>
      <c r="M2290" s="876"/>
      <c r="N2290" s="876"/>
      <c r="O2290" s="876"/>
      <c r="P2290" s="876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73"/>
      <c r="E2291" s="677"/>
      <c r="F2291" s="677"/>
      <c r="G2291" s="677"/>
      <c r="H2291" s="874"/>
      <c r="I2291" s="875"/>
      <c r="J2291" s="875"/>
      <c r="K2291" s="876"/>
      <c r="L2291" s="876"/>
      <c r="M2291" s="876"/>
      <c r="N2291" s="876"/>
      <c r="O2291" s="876"/>
      <c r="P2291" s="876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73"/>
      <c r="E2292" s="677"/>
      <c r="F2292" s="677"/>
      <c r="G2292" s="677"/>
      <c r="H2292" s="874"/>
      <c r="I2292" s="875"/>
      <c r="J2292" s="875"/>
      <c r="K2292" s="876"/>
      <c r="L2292" s="876"/>
      <c r="M2292" s="876"/>
      <c r="N2292" s="876"/>
      <c r="O2292" s="876"/>
      <c r="P2292" s="876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73"/>
      <c r="E2293" s="677"/>
      <c r="F2293" s="677"/>
      <c r="G2293" s="677"/>
      <c r="H2293" s="874"/>
      <c r="I2293" s="875"/>
      <c r="J2293" s="875"/>
      <c r="K2293" s="876"/>
      <c r="L2293" s="876"/>
      <c r="M2293" s="876"/>
      <c r="N2293" s="876"/>
      <c r="O2293" s="876"/>
      <c r="P2293" s="876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73"/>
      <c r="E2294" s="677"/>
      <c r="F2294" s="677"/>
      <c r="G2294" s="677"/>
      <c r="H2294" s="874"/>
      <c r="I2294" s="875"/>
      <c r="J2294" s="875"/>
      <c r="K2294" s="876"/>
      <c r="L2294" s="876"/>
      <c r="M2294" s="876"/>
      <c r="N2294" s="876"/>
      <c r="O2294" s="876"/>
      <c r="P2294" s="876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73"/>
      <c r="E2295" s="677"/>
      <c r="F2295" s="677"/>
      <c r="G2295" s="677"/>
      <c r="H2295" s="874"/>
      <c r="I2295" s="875"/>
      <c r="J2295" s="875"/>
      <c r="K2295" s="876"/>
      <c r="L2295" s="876"/>
      <c r="M2295" s="876"/>
      <c r="N2295" s="876"/>
      <c r="O2295" s="876"/>
      <c r="P2295" s="876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73"/>
      <c r="E2296" s="677"/>
      <c r="F2296" s="677"/>
      <c r="G2296" s="677"/>
      <c r="H2296" s="874"/>
      <c r="I2296" s="875"/>
      <c r="J2296" s="875"/>
      <c r="K2296" s="876"/>
      <c r="L2296" s="876"/>
      <c r="M2296" s="876"/>
      <c r="N2296" s="876"/>
      <c r="O2296" s="876"/>
      <c r="P2296" s="876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73"/>
      <c r="E2297" s="677"/>
      <c r="F2297" s="677"/>
      <c r="G2297" s="677"/>
      <c r="H2297" s="874"/>
      <c r="I2297" s="875"/>
      <c r="J2297" s="875"/>
      <c r="K2297" s="876"/>
      <c r="L2297" s="876"/>
      <c r="M2297" s="876"/>
      <c r="N2297" s="876"/>
      <c r="O2297" s="876"/>
      <c r="P2297" s="876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73"/>
      <c r="E2298" s="677"/>
      <c r="F2298" s="677"/>
      <c r="G2298" s="677"/>
      <c r="H2298" s="874"/>
      <c r="I2298" s="875"/>
      <c r="J2298" s="875"/>
      <c r="K2298" s="876"/>
      <c r="L2298" s="876"/>
      <c r="M2298" s="876"/>
      <c r="N2298" s="876"/>
      <c r="O2298" s="876"/>
      <c r="P2298" s="876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73"/>
      <c r="E2299" s="677"/>
      <c r="F2299" s="677"/>
      <c r="G2299" s="677"/>
      <c r="H2299" s="874"/>
      <c r="I2299" s="875"/>
      <c r="J2299" s="875"/>
      <c r="K2299" s="876"/>
      <c r="L2299" s="876"/>
      <c r="M2299" s="876"/>
      <c r="N2299" s="876"/>
      <c r="O2299" s="876"/>
      <c r="P2299" s="876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73"/>
      <c r="E2300" s="677"/>
      <c r="F2300" s="677"/>
      <c r="G2300" s="677"/>
      <c r="H2300" s="874"/>
      <c r="I2300" s="875"/>
      <c r="J2300" s="875"/>
      <c r="K2300" s="876"/>
      <c r="L2300" s="876"/>
      <c r="M2300" s="876"/>
      <c r="N2300" s="876"/>
      <c r="O2300" s="876"/>
      <c r="P2300" s="876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73"/>
      <c r="E2301" s="677"/>
      <c r="F2301" s="677"/>
      <c r="G2301" s="677"/>
      <c r="H2301" s="874"/>
      <c r="I2301" s="875"/>
      <c r="J2301" s="875"/>
      <c r="K2301" s="876"/>
      <c r="L2301" s="876"/>
      <c r="M2301" s="876"/>
      <c r="N2301" s="876"/>
      <c r="O2301" s="876"/>
      <c r="P2301" s="876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73"/>
      <c r="E2302" s="677"/>
      <c r="F2302" s="677"/>
      <c r="G2302" s="677"/>
      <c r="H2302" s="874"/>
      <c r="I2302" s="875"/>
      <c r="J2302" s="875"/>
      <c r="K2302" s="876"/>
      <c r="L2302" s="876"/>
      <c r="M2302" s="876"/>
      <c r="N2302" s="876"/>
      <c r="O2302" s="876"/>
      <c r="P2302" s="876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73"/>
      <c r="E2303" s="677"/>
      <c r="F2303" s="677"/>
      <c r="G2303" s="677"/>
      <c r="H2303" s="874"/>
      <c r="I2303" s="875"/>
      <c r="J2303" s="875"/>
      <c r="K2303" s="876"/>
      <c r="L2303" s="876"/>
      <c r="M2303" s="876"/>
      <c r="N2303" s="876"/>
      <c r="O2303" s="876"/>
      <c r="P2303" s="876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73"/>
      <c r="E2304" s="677"/>
      <c r="F2304" s="677"/>
      <c r="G2304" s="677"/>
      <c r="H2304" s="874"/>
      <c r="I2304" s="875"/>
      <c r="J2304" s="875"/>
      <c r="K2304" s="876"/>
      <c r="L2304" s="876"/>
      <c r="M2304" s="876"/>
      <c r="N2304" s="876"/>
      <c r="O2304" s="876"/>
      <c r="P2304" s="876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73"/>
      <c r="E2305" s="677"/>
      <c r="F2305" s="677"/>
      <c r="G2305" s="677"/>
      <c r="H2305" s="874"/>
      <c r="I2305" s="875"/>
      <c r="J2305" s="875"/>
      <c r="K2305" s="876"/>
      <c r="L2305" s="876"/>
      <c r="M2305" s="876"/>
      <c r="N2305" s="876"/>
      <c r="O2305" s="876"/>
      <c r="P2305" s="876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73"/>
      <c r="E2306" s="677"/>
      <c r="F2306" s="677"/>
      <c r="G2306" s="677"/>
      <c r="H2306" s="874"/>
      <c r="I2306" s="875"/>
      <c r="J2306" s="875"/>
      <c r="K2306" s="876"/>
      <c r="L2306" s="876"/>
      <c r="M2306" s="876"/>
      <c r="N2306" s="876"/>
      <c r="O2306" s="876"/>
      <c r="P2306" s="876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73"/>
      <c r="E2307" s="677"/>
      <c r="F2307" s="677"/>
      <c r="G2307" s="677"/>
      <c r="H2307" s="874"/>
      <c r="I2307" s="875"/>
      <c r="J2307" s="875"/>
      <c r="K2307" s="876"/>
      <c r="L2307" s="876"/>
      <c r="M2307" s="876"/>
      <c r="N2307" s="876"/>
      <c r="O2307" s="876"/>
      <c r="P2307" s="876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73"/>
      <c r="E2308" s="677"/>
      <c r="F2308" s="677"/>
      <c r="G2308" s="677"/>
      <c r="H2308" s="874"/>
      <c r="I2308" s="875"/>
      <c r="J2308" s="875"/>
      <c r="K2308" s="876"/>
      <c r="L2308" s="876"/>
      <c r="M2308" s="876"/>
      <c r="N2308" s="876"/>
      <c r="O2308" s="876"/>
      <c r="P2308" s="876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73"/>
      <c r="E2309" s="677"/>
      <c r="F2309" s="677"/>
      <c r="G2309" s="677"/>
      <c r="H2309" s="874"/>
      <c r="I2309" s="875"/>
      <c r="J2309" s="875"/>
      <c r="K2309" s="876"/>
      <c r="L2309" s="876"/>
      <c r="M2309" s="876"/>
      <c r="N2309" s="876"/>
      <c r="O2309" s="876"/>
      <c r="P2309" s="876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73"/>
      <c r="E2310" s="677"/>
      <c r="F2310" s="677"/>
      <c r="G2310" s="677"/>
      <c r="H2310" s="874"/>
      <c r="I2310" s="875"/>
      <c r="J2310" s="875"/>
      <c r="K2310" s="876"/>
      <c r="L2310" s="876"/>
      <c r="M2310" s="876"/>
      <c r="N2310" s="876"/>
      <c r="O2310" s="876"/>
      <c r="P2310" s="876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73"/>
      <c r="E2311" s="677"/>
      <c r="F2311" s="677"/>
      <c r="G2311" s="677"/>
      <c r="H2311" s="874"/>
      <c r="I2311" s="875"/>
      <c r="J2311" s="875"/>
      <c r="K2311" s="876"/>
      <c r="L2311" s="876"/>
      <c r="M2311" s="876"/>
      <c r="N2311" s="876"/>
      <c r="O2311" s="876"/>
      <c r="P2311" s="876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73"/>
      <c r="E2312" s="677"/>
      <c r="F2312" s="677"/>
      <c r="G2312" s="677"/>
      <c r="H2312" s="874"/>
      <c r="I2312" s="875"/>
      <c r="J2312" s="875"/>
      <c r="K2312" s="876"/>
      <c r="L2312" s="876"/>
      <c r="M2312" s="876"/>
      <c r="N2312" s="876"/>
      <c r="O2312" s="876"/>
      <c r="P2312" s="876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73"/>
      <c r="E2313" s="677"/>
      <c r="F2313" s="677"/>
      <c r="G2313" s="677"/>
      <c r="H2313" s="874"/>
      <c r="I2313" s="875"/>
      <c r="J2313" s="875"/>
      <c r="K2313" s="876"/>
      <c r="L2313" s="876"/>
      <c r="M2313" s="876"/>
      <c r="N2313" s="876"/>
      <c r="O2313" s="876"/>
      <c r="P2313" s="876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73"/>
      <c r="E2314" s="677"/>
      <c r="F2314" s="677"/>
      <c r="G2314" s="677"/>
      <c r="H2314" s="874"/>
      <c r="I2314" s="875"/>
      <c r="J2314" s="875"/>
      <c r="K2314" s="876"/>
      <c r="L2314" s="876"/>
      <c r="M2314" s="876"/>
      <c r="N2314" s="876"/>
      <c r="O2314" s="876"/>
      <c r="P2314" s="876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73"/>
      <c r="E2315" s="677"/>
      <c r="F2315" s="677"/>
      <c r="G2315" s="677"/>
      <c r="H2315" s="874"/>
      <c r="I2315" s="875"/>
      <c r="J2315" s="875"/>
      <c r="K2315" s="876"/>
      <c r="L2315" s="876"/>
      <c r="M2315" s="876"/>
      <c r="N2315" s="876"/>
      <c r="O2315" s="876"/>
      <c r="P2315" s="876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73"/>
      <c r="E2316" s="677"/>
      <c r="F2316" s="677"/>
      <c r="G2316" s="677"/>
      <c r="H2316" s="874"/>
      <c r="I2316" s="875"/>
      <c r="J2316" s="875"/>
      <c r="K2316" s="876"/>
      <c r="L2316" s="876"/>
      <c r="M2316" s="876"/>
      <c r="N2316" s="876"/>
      <c r="O2316" s="876"/>
      <c r="P2316" s="876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73"/>
      <c r="E2317" s="677"/>
      <c r="F2317" s="677"/>
      <c r="G2317" s="677"/>
      <c r="H2317" s="874"/>
      <c r="I2317" s="875"/>
      <c r="J2317" s="875"/>
      <c r="K2317" s="876"/>
      <c r="L2317" s="876"/>
      <c r="M2317" s="876"/>
      <c r="N2317" s="876"/>
      <c r="O2317" s="876"/>
      <c r="P2317" s="876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73"/>
      <c r="E2318" s="677"/>
      <c r="F2318" s="677"/>
      <c r="G2318" s="677"/>
      <c r="H2318" s="874"/>
      <c r="I2318" s="875"/>
      <c r="J2318" s="875"/>
      <c r="K2318" s="876"/>
      <c r="L2318" s="876"/>
      <c r="M2318" s="876"/>
      <c r="N2318" s="876"/>
      <c r="O2318" s="876"/>
      <c r="P2318" s="876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73"/>
      <c r="E2319" s="677"/>
      <c r="F2319" s="677"/>
      <c r="G2319" s="677"/>
      <c r="H2319" s="874"/>
      <c r="I2319" s="875"/>
      <c r="J2319" s="875"/>
      <c r="K2319" s="876"/>
      <c r="L2319" s="876"/>
      <c r="M2319" s="876"/>
      <c r="N2319" s="876"/>
      <c r="O2319" s="876"/>
      <c r="P2319" s="876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73"/>
      <c r="E2320" s="677"/>
      <c r="F2320" s="677"/>
      <c r="G2320" s="677"/>
      <c r="H2320" s="874"/>
      <c r="I2320" s="875"/>
      <c r="J2320" s="875"/>
      <c r="K2320" s="876"/>
      <c r="L2320" s="876"/>
      <c r="M2320" s="876"/>
      <c r="N2320" s="876"/>
      <c r="O2320" s="876"/>
      <c r="P2320" s="876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73"/>
      <c r="E2321" s="677"/>
      <c r="F2321" s="677"/>
      <c r="G2321" s="677"/>
      <c r="H2321" s="874"/>
      <c r="I2321" s="875"/>
      <c r="J2321" s="875"/>
      <c r="K2321" s="876"/>
      <c r="L2321" s="876"/>
      <c r="M2321" s="876"/>
      <c r="N2321" s="876"/>
      <c r="O2321" s="876"/>
      <c r="P2321" s="876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73"/>
      <c r="E2322" s="677"/>
      <c r="F2322" s="677"/>
      <c r="G2322" s="677"/>
      <c r="H2322" s="874"/>
      <c r="I2322" s="875"/>
      <c r="J2322" s="875"/>
      <c r="K2322" s="876"/>
      <c r="L2322" s="876"/>
      <c r="M2322" s="876"/>
      <c r="N2322" s="876"/>
      <c r="O2322" s="876"/>
      <c r="P2322" s="876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73"/>
      <c r="E2323" s="677"/>
      <c r="F2323" s="677"/>
      <c r="G2323" s="677"/>
      <c r="H2323" s="874"/>
      <c r="I2323" s="875"/>
      <c r="J2323" s="875"/>
      <c r="K2323" s="876"/>
      <c r="L2323" s="876"/>
      <c r="M2323" s="876"/>
      <c r="N2323" s="876"/>
      <c r="O2323" s="876"/>
      <c r="P2323" s="876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73"/>
      <c r="E2324" s="677"/>
      <c r="F2324" s="677"/>
      <c r="G2324" s="677"/>
      <c r="H2324" s="874"/>
      <c r="I2324" s="875"/>
      <c r="J2324" s="875"/>
      <c r="K2324" s="876"/>
      <c r="L2324" s="876"/>
      <c r="M2324" s="876"/>
      <c r="N2324" s="876"/>
      <c r="O2324" s="876"/>
      <c r="P2324" s="876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73"/>
      <c r="E2325" s="677"/>
      <c r="F2325" s="677"/>
      <c r="G2325" s="677"/>
      <c r="H2325" s="874"/>
      <c r="I2325" s="875"/>
      <c r="J2325" s="875"/>
      <c r="K2325" s="876"/>
      <c r="L2325" s="876"/>
      <c r="M2325" s="876"/>
      <c r="N2325" s="876"/>
      <c r="O2325" s="876"/>
      <c r="P2325" s="876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73"/>
      <c r="E2326" s="677"/>
      <c r="F2326" s="677"/>
      <c r="G2326" s="677"/>
      <c r="H2326" s="874"/>
      <c r="I2326" s="875"/>
      <c r="J2326" s="875"/>
      <c r="K2326" s="876"/>
      <c r="L2326" s="876"/>
      <c r="M2326" s="876"/>
      <c r="N2326" s="876"/>
      <c r="O2326" s="876"/>
      <c r="P2326" s="876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73"/>
      <c r="E2327" s="677"/>
      <c r="F2327" s="677"/>
      <c r="G2327" s="677"/>
      <c r="H2327" s="874"/>
      <c r="I2327" s="875"/>
      <c r="J2327" s="875"/>
      <c r="K2327" s="876"/>
      <c r="L2327" s="876"/>
      <c r="M2327" s="876"/>
      <c r="N2327" s="876"/>
      <c r="O2327" s="876"/>
      <c r="P2327" s="876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73"/>
      <c r="E2328" s="677"/>
      <c r="F2328" s="677"/>
      <c r="G2328" s="677"/>
      <c r="H2328" s="874"/>
      <c r="I2328" s="875"/>
      <c r="J2328" s="875"/>
      <c r="K2328" s="876"/>
      <c r="L2328" s="876"/>
      <c r="M2328" s="876"/>
      <c r="N2328" s="876"/>
      <c r="O2328" s="876"/>
      <c r="P2328" s="876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73"/>
      <c r="E2329" s="677"/>
      <c r="F2329" s="677"/>
      <c r="G2329" s="677"/>
      <c r="H2329" s="874"/>
      <c r="I2329" s="875"/>
      <c r="J2329" s="875"/>
      <c r="K2329" s="876"/>
      <c r="L2329" s="876"/>
      <c r="M2329" s="876"/>
      <c r="N2329" s="876"/>
      <c r="O2329" s="876"/>
      <c r="P2329" s="876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73"/>
      <c r="E2330" s="677"/>
      <c r="F2330" s="677"/>
      <c r="G2330" s="677"/>
      <c r="H2330" s="874"/>
      <c r="I2330" s="875"/>
      <c r="J2330" s="875"/>
      <c r="K2330" s="876"/>
      <c r="L2330" s="876"/>
      <c r="M2330" s="876"/>
      <c r="N2330" s="876"/>
      <c r="O2330" s="876"/>
      <c r="P2330" s="876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73"/>
      <c r="E2331" s="677"/>
      <c r="F2331" s="677"/>
      <c r="G2331" s="677"/>
      <c r="H2331" s="874"/>
      <c r="I2331" s="875"/>
      <c r="J2331" s="875"/>
      <c r="K2331" s="876"/>
      <c r="L2331" s="876"/>
      <c r="M2331" s="876"/>
      <c r="N2331" s="876"/>
      <c r="O2331" s="876"/>
      <c r="P2331" s="876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73"/>
      <c r="E2332" s="677"/>
      <c r="F2332" s="677"/>
      <c r="G2332" s="677"/>
      <c r="H2332" s="874"/>
      <c r="I2332" s="875"/>
      <c r="J2332" s="875"/>
      <c r="K2332" s="876"/>
      <c r="L2332" s="876"/>
      <c r="M2332" s="876"/>
      <c r="N2332" s="876"/>
      <c r="O2332" s="876"/>
      <c r="P2332" s="876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73"/>
      <c r="E2333" s="677"/>
      <c r="F2333" s="677"/>
      <c r="G2333" s="677"/>
      <c r="H2333" s="874"/>
      <c r="I2333" s="875"/>
      <c r="J2333" s="875"/>
      <c r="K2333" s="876"/>
      <c r="L2333" s="876"/>
      <c r="M2333" s="876"/>
      <c r="N2333" s="876"/>
      <c r="O2333" s="876"/>
      <c r="P2333" s="876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73"/>
      <c r="E2334" s="677"/>
      <c r="F2334" s="677"/>
      <c r="G2334" s="677"/>
      <c r="H2334" s="874"/>
      <c r="I2334" s="875"/>
      <c r="J2334" s="875"/>
      <c r="K2334" s="876"/>
      <c r="L2334" s="876"/>
      <c r="M2334" s="876"/>
      <c r="N2334" s="876"/>
      <c r="O2334" s="876"/>
      <c r="P2334" s="876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73"/>
      <c r="E2335" s="677"/>
      <c r="F2335" s="677"/>
      <c r="G2335" s="677"/>
      <c r="H2335" s="874"/>
      <c r="I2335" s="875"/>
      <c r="J2335" s="875"/>
      <c r="K2335" s="876"/>
      <c r="L2335" s="876"/>
      <c r="M2335" s="876"/>
      <c r="N2335" s="876"/>
      <c r="O2335" s="876"/>
      <c r="P2335" s="876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73"/>
      <c r="E2336" s="677"/>
      <c r="F2336" s="677"/>
      <c r="G2336" s="677"/>
      <c r="H2336" s="874"/>
      <c r="I2336" s="875"/>
      <c r="J2336" s="875"/>
      <c r="K2336" s="876"/>
      <c r="L2336" s="876"/>
      <c r="M2336" s="876"/>
      <c r="N2336" s="876"/>
      <c r="O2336" s="876"/>
      <c r="P2336" s="876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73"/>
      <c r="E2337" s="677"/>
      <c r="F2337" s="677"/>
      <c r="G2337" s="677"/>
      <c r="H2337" s="874"/>
      <c r="I2337" s="875"/>
      <c r="J2337" s="875"/>
      <c r="K2337" s="876"/>
      <c r="L2337" s="876"/>
      <c r="M2337" s="876"/>
      <c r="N2337" s="876"/>
      <c r="O2337" s="876"/>
      <c r="P2337" s="876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73"/>
      <c r="E2338" s="677"/>
      <c r="F2338" s="677"/>
      <c r="G2338" s="677"/>
      <c r="H2338" s="874"/>
      <c r="I2338" s="875"/>
      <c r="J2338" s="875"/>
      <c r="K2338" s="876"/>
      <c r="L2338" s="876"/>
      <c r="M2338" s="876"/>
      <c r="N2338" s="876"/>
      <c r="O2338" s="876"/>
      <c r="P2338" s="876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73"/>
      <c r="E2339" s="677"/>
      <c r="F2339" s="677"/>
      <c r="G2339" s="677"/>
      <c r="H2339" s="874"/>
      <c r="I2339" s="875"/>
      <c r="J2339" s="875"/>
      <c r="K2339" s="876"/>
      <c r="L2339" s="876"/>
      <c r="M2339" s="876"/>
      <c r="N2339" s="876"/>
      <c r="O2339" s="876"/>
      <c r="P2339" s="876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73"/>
      <c r="E2340" s="677"/>
      <c r="F2340" s="677"/>
      <c r="G2340" s="677"/>
      <c r="H2340" s="874"/>
      <c r="I2340" s="875"/>
      <c r="J2340" s="875"/>
      <c r="K2340" s="876"/>
      <c r="L2340" s="876"/>
      <c r="M2340" s="876"/>
      <c r="N2340" s="876"/>
      <c r="O2340" s="876"/>
      <c r="P2340" s="876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73"/>
      <c r="E2341" s="677"/>
      <c r="F2341" s="677"/>
      <c r="G2341" s="677"/>
      <c r="H2341" s="874"/>
      <c r="I2341" s="875"/>
      <c r="J2341" s="875"/>
      <c r="K2341" s="876"/>
      <c r="L2341" s="876"/>
      <c r="M2341" s="876"/>
      <c r="N2341" s="876"/>
      <c r="O2341" s="876"/>
      <c r="P2341" s="876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73"/>
      <c r="E2342" s="677"/>
      <c r="F2342" s="677"/>
      <c r="G2342" s="677"/>
      <c r="H2342" s="874"/>
      <c r="I2342" s="875"/>
      <c r="J2342" s="875"/>
      <c r="K2342" s="876"/>
      <c r="L2342" s="876"/>
      <c r="M2342" s="876"/>
      <c r="N2342" s="876"/>
      <c r="O2342" s="876"/>
      <c r="P2342" s="876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73"/>
      <c r="E2343" s="677"/>
      <c r="F2343" s="677"/>
      <c r="G2343" s="677"/>
      <c r="H2343" s="874"/>
      <c r="I2343" s="875"/>
      <c r="J2343" s="875"/>
      <c r="K2343" s="876"/>
      <c r="L2343" s="876"/>
      <c r="M2343" s="876"/>
      <c r="N2343" s="876"/>
      <c r="O2343" s="876"/>
      <c r="P2343" s="876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73"/>
      <c r="E2344" s="677"/>
      <c r="F2344" s="677"/>
      <c r="G2344" s="677"/>
      <c r="H2344" s="874"/>
      <c r="I2344" s="875"/>
      <c r="J2344" s="875"/>
      <c r="K2344" s="876"/>
      <c r="L2344" s="876"/>
      <c r="M2344" s="876"/>
      <c r="N2344" s="876"/>
      <c r="O2344" s="876"/>
      <c r="P2344" s="876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73"/>
      <c r="E2345" s="677"/>
      <c r="F2345" s="677"/>
      <c r="G2345" s="677"/>
      <c r="H2345" s="874"/>
      <c r="I2345" s="875"/>
      <c r="J2345" s="875"/>
      <c r="K2345" s="876"/>
      <c r="L2345" s="876"/>
      <c r="M2345" s="876"/>
      <c r="N2345" s="876"/>
      <c r="O2345" s="876"/>
      <c r="P2345" s="876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73"/>
      <c r="E2346" s="677"/>
      <c r="F2346" s="677"/>
      <c r="G2346" s="677"/>
      <c r="H2346" s="874"/>
      <c r="I2346" s="875"/>
      <c r="J2346" s="875"/>
      <c r="K2346" s="876"/>
      <c r="L2346" s="876"/>
      <c r="M2346" s="876"/>
      <c r="N2346" s="876"/>
      <c r="O2346" s="876"/>
      <c r="P2346" s="876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73"/>
      <c r="E2347" s="677"/>
      <c r="F2347" s="677"/>
      <c r="G2347" s="677"/>
      <c r="H2347" s="874"/>
      <c r="I2347" s="875"/>
      <c r="J2347" s="875"/>
      <c r="K2347" s="876"/>
      <c r="L2347" s="876"/>
      <c r="M2347" s="876"/>
      <c r="N2347" s="876"/>
      <c r="O2347" s="876"/>
      <c r="P2347" s="876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73"/>
      <c r="E2348" s="677"/>
      <c r="F2348" s="677"/>
      <c r="G2348" s="677"/>
      <c r="H2348" s="874"/>
      <c r="I2348" s="875"/>
      <c r="J2348" s="875"/>
      <c r="K2348" s="876"/>
      <c r="L2348" s="876"/>
      <c r="M2348" s="876"/>
      <c r="N2348" s="876"/>
      <c r="O2348" s="876"/>
      <c r="P2348" s="876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73"/>
      <c r="E2349" s="677"/>
      <c r="F2349" s="677"/>
      <c r="G2349" s="677"/>
      <c r="H2349" s="874"/>
      <c r="I2349" s="875"/>
      <c r="J2349" s="875"/>
      <c r="K2349" s="876"/>
      <c r="L2349" s="876"/>
      <c r="M2349" s="876"/>
      <c r="N2349" s="876"/>
      <c r="O2349" s="876"/>
      <c r="P2349" s="876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73"/>
      <c r="E2350" s="677"/>
      <c r="F2350" s="677"/>
      <c r="G2350" s="677"/>
      <c r="H2350" s="874"/>
      <c r="I2350" s="875"/>
      <c r="J2350" s="875"/>
      <c r="K2350" s="876"/>
      <c r="L2350" s="876"/>
      <c r="M2350" s="876"/>
      <c r="N2350" s="876"/>
      <c r="O2350" s="876"/>
      <c r="P2350" s="876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73"/>
      <c r="E2351" s="677"/>
      <c r="F2351" s="677"/>
      <c r="G2351" s="677"/>
      <c r="H2351" s="874"/>
      <c r="I2351" s="875"/>
      <c r="J2351" s="875"/>
      <c r="K2351" s="876"/>
      <c r="L2351" s="876"/>
      <c r="M2351" s="876"/>
      <c r="N2351" s="876"/>
      <c r="O2351" s="876"/>
      <c r="P2351" s="876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73"/>
      <c r="E2352" s="677"/>
      <c r="F2352" s="677"/>
      <c r="G2352" s="677"/>
      <c r="H2352" s="874"/>
      <c r="I2352" s="875"/>
      <c r="J2352" s="875"/>
      <c r="K2352" s="876"/>
      <c r="L2352" s="876"/>
      <c r="M2352" s="876"/>
      <c r="N2352" s="876"/>
      <c r="O2352" s="876"/>
      <c r="P2352" s="876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73"/>
      <c r="E2353" s="677"/>
      <c r="F2353" s="677"/>
      <c r="G2353" s="677"/>
      <c r="H2353" s="874"/>
      <c r="I2353" s="875"/>
      <c r="J2353" s="875"/>
      <c r="K2353" s="876"/>
      <c r="L2353" s="876"/>
      <c r="M2353" s="876"/>
      <c r="N2353" s="876"/>
      <c r="O2353" s="876"/>
      <c r="P2353" s="876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73"/>
      <c r="E2354" s="677"/>
      <c r="F2354" s="677"/>
      <c r="G2354" s="677"/>
      <c r="H2354" s="874"/>
      <c r="I2354" s="875"/>
      <c r="J2354" s="875"/>
      <c r="K2354" s="876"/>
      <c r="L2354" s="876"/>
      <c r="M2354" s="876"/>
      <c r="N2354" s="876"/>
      <c r="O2354" s="876"/>
      <c r="P2354" s="876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73"/>
      <c r="E2355" s="677"/>
      <c r="F2355" s="677"/>
      <c r="G2355" s="677"/>
      <c r="H2355" s="874"/>
      <c r="I2355" s="875"/>
      <c r="J2355" s="875"/>
      <c r="K2355" s="876"/>
      <c r="L2355" s="876"/>
      <c r="M2355" s="876"/>
      <c r="N2355" s="876"/>
      <c r="O2355" s="876"/>
      <c r="P2355" s="876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73"/>
      <c r="E2356" s="677"/>
      <c r="F2356" s="677"/>
      <c r="G2356" s="677"/>
      <c r="H2356" s="874"/>
      <c r="I2356" s="875"/>
      <c r="J2356" s="875"/>
      <c r="K2356" s="876"/>
      <c r="L2356" s="876"/>
      <c r="M2356" s="876"/>
      <c r="N2356" s="876"/>
      <c r="O2356" s="876"/>
      <c r="P2356" s="876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73"/>
      <c r="E2357" s="677"/>
      <c r="F2357" s="677"/>
      <c r="G2357" s="677"/>
      <c r="H2357" s="874"/>
      <c r="I2357" s="875"/>
      <c r="J2357" s="875"/>
      <c r="K2357" s="876"/>
      <c r="L2357" s="876"/>
      <c r="M2357" s="876"/>
      <c r="N2357" s="876"/>
      <c r="O2357" s="876"/>
      <c r="P2357" s="876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73"/>
      <c r="E2358" s="677"/>
      <c r="F2358" s="677"/>
      <c r="G2358" s="677"/>
      <c r="H2358" s="874"/>
      <c r="I2358" s="875"/>
      <c r="J2358" s="875"/>
      <c r="K2358" s="876"/>
      <c r="L2358" s="876"/>
      <c r="M2358" s="876"/>
      <c r="N2358" s="876"/>
      <c r="O2358" s="876"/>
      <c r="P2358" s="876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73"/>
      <c r="E2359" s="677"/>
      <c r="F2359" s="677"/>
      <c r="G2359" s="677"/>
      <c r="H2359" s="874"/>
      <c r="I2359" s="875"/>
      <c r="J2359" s="875"/>
      <c r="K2359" s="876"/>
      <c r="L2359" s="876"/>
      <c r="M2359" s="876"/>
      <c r="N2359" s="876"/>
      <c r="O2359" s="876"/>
      <c r="P2359" s="876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73"/>
      <c r="E2360" s="677"/>
      <c r="F2360" s="677"/>
      <c r="G2360" s="677"/>
      <c r="H2360" s="874"/>
      <c r="I2360" s="875"/>
      <c r="J2360" s="875"/>
      <c r="K2360" s="876"/>
      <c r="L2360" s="876"/>
      <c r="M2360" s="876"/>
      <c r="N2360" s="876"/>
      <c r="O2360" s="876"/>
      <c r="P2360" s="876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73"/>
      <c r="E2361" s="677"/>
      <c r="F2361" s="677"/>
      <c r="G2361" s="677"/>
      <c r="H2361" s="874"/>
      <c r="I2361" s="875"/>
      <c r="J2361" s="875"/>
      <c r="K2361" s="876"/>
      <c r="L2361" s="876"/>
      <c r="M2361" s="876"/>
      <c r="N2361" s="876"/>
      <c r="O2361" s="876"/>
      <c r="P2361" s="876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73"/>
      <c r="E2362" s="677"/>
      <c r="F2362" s="677"/>
      <c r="G2362" s="677"/>
      <c r="H2362" s="874"/>
      <c r="I2362" s="875"/>
      <c r="J2362" s="875"/>
      <c r="K2362" s="876"/>
      <c r="L2362" s="876"/>
      <c r="M2362" s="876"/>
      <c r="N2362" s="876"/>
      <c r="O2362" s="876"/>
      <c r="P2362" s="876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73"/>
      <c r="E2363" s="677"/>
      <c r="F2363" s="677"/>
      <c r="G2363" s="677"/>
      <c r="H2363" s="874"/>
      <c r="I2363" s="875"/>
      <c r="J2363" s="875"/>
      <c r="K2363" s="876"/>
      <c r="L2363" s="876"/>
      <c r="M2363" s="876"/>
      <c r="N2363" s="876"/>
      <c r="O2363" s="876"/>
      <c r="P2363" s="876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73"/>
      <c r="E2364" s="677"/>
      <c r="F2364" s="677"/>
      <c r="G2364" s="677"/>
      <c r="H2364" s="874"/>
      <c r="I2364" s="875"/>
      <c r="J2364" s="875"/>
      <c r="K2364" s="876"/>
      <c r="L2364" s="876"/>
      <c r="M2364" s="876"/>
      <c r="N2364" s="876"/>
      <c r="O2364" s="876"/>
      <c r="P2364" s="876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73"/>
      <c r="E2365" s="677"/>
      <c r="F2365" s="677"/>
      <c r="G2365" s="677"/>
      <c r="H2365" s="874"/>
      <c r="I2365" s="875"/>
      <c r="J2365" s="875"/>
      <c r="K2365" s="876"/>
      <c r="L2365" s="876"/>
      <c r="M2365" s="876"/>
      <c r="N2365" s="876"/>
      <c r="O2365" s="876"/>
      <c r="P2365" s="876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73"/>
      <c r="E2366" s="677"/>
      <c r="F2366" s="677"/>
      <c r="G2366" s="677"/>
      <c r="H2366" s="874"/>
      <c r="I2366" s="875"/>
      <c r="J2366" s="875"/>
      <c r="K2366" s="876"/>
      <c r="L2366" s="876"/>
      <c r="M2366" s="876"/>
      <c r="N2366" s="876"/>
      <c r="O2366" s="876"/>
      <c r="P2366" s="876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73"/>
      <c r="E2367" s="677"/>
      <c r="F2367" s="677"/>
      <c r="G2367" s="677"/>
      <c r="H2367" s="874"/>
      <c r="I2367" s="875"/>
      <c r="J2367" s="875"/>
      <c r="K2367" s="876"/>
      <c r="L2367" s="876"/>
      <c r="M2367" s="876"/>
      <c r="N2367" s="876"/>
      <c r="O2367" s="876"/>
      <c r="P2367" s="876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73"/>
      <c r="E2368" s="677"/>
      <c r="F2368" s="677"/>
      <c r="G2368" s="677"/>
      <c r="H2368" s="874"/>
      <c r="I2368" s="875"/>
      <c r="J2368" s="875"/>
      <c r="K2368" s="876"/>
      <c r="L2368" s="876"/>
      <c r="M2368" s="876"/>
      <c r="N2368" s="876"/>
      <c r="O2368" s="876"/>
      <c r="P2368" s="876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73"/>
      <c r="E2369" s="677"/>
      <c r="F2369" s="677"/>
      <c r="G2369" s="677"/>
      <c r="H2369" s="874"/>
      <c r="I2369" s="875"/>
      <c r="J2369" s="875"/>
      <c r="K2369" s="876"/>
      <c r="L2369" s="876"/>
      <c r="M2369" s="876"/>
      <c r="N2369" s="876"/>
      <c r="O2369" s="876"/>
      <c r="P2369" s="876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73"/>
      <c r="E2370" s="677"/>
      <c r="F2370" s="677"/>
      <c r="G2370" s="677"/>
      <c r="H2370" s="874"/>
      <c r="I2370" s="875"/>
      <c r="J2370" s="875"/>
      <c r="K2370" s="876"/>
      <c r="L2370" s="876"/>
      <c r="M2370" s="876"/>
      <c r="N2370" s="876"/>
      <c r="O2370" s="876"/>
      <c r="P2370" s="876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73"/>
      <c r="E2371" s="677"/>
      <c r="F2371" s="677"/>
      <c r="G2371" s="677"/>
      <c r="H2371" s="874"/>
      <c r="I2371" s="875"/>
      <c r="J2371" s="875"/>
      <c r="K2371" s="876"/>
      <c r="L2371" s="876"/>
      <c r="M2371" s="876"/>
      <c r="N2371" s="876"/>
      <c r="O2371" s="876"/>
      <c r="P2371" s="876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73"/>
      <c r="E2372" s="677"/>
      <c r="F2372" s="677"/>
      <c r="G2372" s="677"/>
      <c r="H2372" s="874"/>
      <c r="I2372" s="875"/>
      <c r="J2372" s="875"/>
      <c r="K2372" s="876"/>
      <c r="L2372" s="876"/>
      <c r="M2372" s="876"/>
      <c r="N2372" s="876"/>
      <c r="O2372" s="876"/>
      <c r="P2372" s="876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73"/>
      <c r="E2373" s="677"/>
      <c r="F2373" s="677"/>
      <c r="G2373" s="677"/>
      <c r="H2373" s="874"/>
      <c r="I2373" s="875"/>
      <c r="J2373" s="875"/>
      <c r="K2373" s="876"/>
      <c r="L2373" s="876"/>
      <c r="M2373" s="876"/>
      <c r="N2373" s="876"/>
      <c r="O2373" s="876"/>
      <c r="P2373" s="876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73"/>
      <c r="E2374" s="677"/>
      <c r="F2374" s="677"/>
      <c r="G2374" s="677"/>
      <c r="H2374" s="874"/>
      <c r="I2374" s="875"/>
      <c r="J2374" s="875"/>
      <c r="K2374" s="876"/>
      <c r="L2374" s="876"/>
      <c r="M2374" s="876"/>
      <c r="N2374" s="876"/>
      <c r="O2374" s="876"/>
      <c r="P2374" s="876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73"/>
      <c r="E2375" s="677"/>
      <c r="F2375" s="677"/>
      <c r="G2375" s="677"/>
      <c r="H2375" s="874"/>
      <c r="I2375" s="875"/>
      <c r="J2375" s="875"/>
      <c r="K2375" s="876"/>
      <c r="L2375" s="876"/>
      <c r="M2375" s="876"/>
      <c r="N2375" s="876"/>
      <c r="O2375" s="876"/>
      <c r="P2375" s="876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73"/>
      <c r="E2376" s="677"/>
      <c r="F2376" s="677"/>
      <c r="G2376" s="677"/>
      <c r="H2376" s="874"/>
      <c r="I2376" s="875"/>
      <c r="J2376" s="875"/>
      <c r="K2376" s="876"/>
      <c r="L2376" s="876"/>
      <c r="M2376" s="876"/>
      <c r="N2376" s="876"/>
      <c r="O2376" s="876"/>
      <c r="P2376" s="876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73"/>
      <c r="E2377" s="677"/>
      <c r="F2377" s="677"/>
      <c r="G2377" s="677"/>
      <c r="H2377" s="874"/>
      <c r="I2377" s="875"/>
      <c r="J2377" s="875"/>
      <c r="K2377" s="876"/>
      <c r="L2377" s="876"/>
      <c r="M2377" s="876"/>
      <c r="N2377" s="876"/>
      <c r="O2377" s="876"/>
      <c r="P2377" s="876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73"/>
      <c r="E2378" s="677"/>
      <c r="F2378" s="677"/>
      <c r="G2378" s="677"/>
      <c r="H2378" s="874"/>
      <c r="I2378" s="875"/>
      <c r="J2378" s="875"/>
      <c r="K2378" s="876"/>
      <c r="L2378" s="876"/>
      <c r="M2378" s="876"/>
      <c r="N2378" s="876"/>
      <c r="O2378" s="876"/>
      <c r="P2378" s="876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73"/>
      <c r="E2379" s="677"/>
      <c r="F2379" s="677"/>
      <c r="G2379" s="677"/>
      <c r="H2379" s="874"/>
      <c r="I2379" s="875"/>
      <c r="J2379" s="875"/>
      <c r="K2379" s="876"/>
      <c r="L2379" s="876"/>
      <c r="M2379" s="876"/>
      <c r="N2379" s="876"/>
      <c r="O2379" s="876"/>
      <c r="P2379" s="876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73"/>
      <c r="E2380" s="677"/>
      <c r="F2380" s="677"/>
      <c r="G2380" s="677"/>
      <c r="H2380" s="874"/>
      <c r="I2380" s="875"/>
      <c r="J2380" s="875"/>
      <c r="K2380" s="876"/>
      <c r="L2380" s="876"/>
      <c r="M2380" s="876"/>
      <c r="N2380" s="876"/>
      <c r="O2380" s="876"/>
      <c r="P2380" s="876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73"/>
      <c r="E2381" s="677"/>
      <c r="F2381" s="677"/>
      <c r="G2381" s="677"/>
      <c r="H2381" s="874"/>
      <c r="I2381" s="875"/>
      <c r="J2381" s="875"/>
      <c r="K2381" s="876"/>
      <c r="L2381" s="876"/>
      <c r="M2381" s="876"/>
      <c r="N2381" s="876"/>
      <c r="O2381" s="876"/>
      <c r="P2381" s="876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73"/>
      <c r="E2382" s="677"/>
      <c r="F2382" s="677"/>
      <c r="G2382" s="677"/>
      <c r="H2382" s="874"/>
      <c r="I2382" s="875"/>
      <c r="J2382" s="875"/>
      <c r="K2382" s="876"/>
      <c r="L2382" s="876"/>
      <c r="M2382" s="876"/>
      <c r="N2382" s="876"/>
      <c r="O2382" s="876"/>
      <c r="P2382" s="876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73"/>
      <c r="E2383" s="677"/>
      <c r="F2383" s="677"/>
      <c r="G2383" s="677"/>
      <c r="H2383" s="874"/>
      <c r="I2383" s="875"/>
      <c r="J2383" s="875"/>
      <c r="K2383" s="876"/>
      <c r="L2383" s="876"/>
      <c r="M2383" s="876"/>
      <c r="N2383" s="876"/>
      <c r="O2383" s="876"/>
      <c r="P2383" s="876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73"/>
      <c r="E2384" s="677"/>
      <c r="F2384" s="677"/>
      <c r="G2384" s="677"/>
      <c r="H2384" s="874"/>
      <c r="I2384" s="875"/>
      <c r="J2384" s="875"/>
      <c r="K2384" s="876"/>
      <c r="L2384" s="876"/>
      <c r="M2384" s="876"/>
      <c r="N2384" s="876"/>
      <c r="O2384" s="876"/>
      <c r="P2384" s="876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73"/>
      <c r="E2385" s="677"/>
      <c r="F2385" s="677"/>
      <c r="G2385" s="677"/>
      <c r="H2385" s="874"/>
      <c r="I2385" s="875"/>
      <c r="J2385" s="875"/>
      <c r="K2385" s="876"/>
      <c r="L2385" s="876"/>
      <c r="M2385" s="876"/>
      <c r="N2385" s="876"/>
      <c r="O2385" s="876"/>
      <c r="P2385" s="876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73"/>
      <c r="E2386" s="677"/>
      <c r="F2386" s="677"/>
      <c r="G2386" s="677"/>
      <c r="H2386" s="874"/>
      <c r="I2386" s="875"/>
      <c r="J2386" s="875"/>
      <c r="K2386" s="876"/>
      <c r="L2386" s="876"/>
      <c r="M2386" s="876"/>
      <c r="N2386" s="876"/>
      <c r="O2386" s="876"/>
      <c r="P2386" s="876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73"/>
      <c r="E2387" s="677"/>
      <c r="F2387" s="677"/>
      <c r="G2387" s="677"/>
      <c r="H2387" s="874"/>
      <c r="I2387" s="875"/>
      <c r="J2387" s="875"/>
      <c r="K2387" s="876"/>
      <c r="L2387" s="876"/>
      <c r="M2387" s="876"/>
      <c r="N2387" s="876"/>
      <c r="O2387" s="876"/>
      <c r="P2387" s="876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73"/>
      <c r="E2388" s="677"/>
      <c r="F2388" s="677"/>
      <c r="G2388" s="677"/>
      <c r="H2388" s="874"/>
      <c r="I2388" s="875"/>
      <c r="J2388" s="875"/>
      <c r="K2388" s="876"/>
      <c r="L2388" s="876"/>
      <c r="M2388" s="876"/>
      <c r="N2388" s="876"/>
      <c r="O2388" s="876"/>
      <c r="P2388" s="876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73"/>
      <c r="E2389" s="677"/>
      <c r="F2389" s="677"/>
      <c r="G2389" s="677"/>
      <c r="H2389" s="874"/>
      <c r="I2389" s="875"/>
      <c r="J2389" s="875"/>
      <c r="K2389" s="876"/>
      <c r="L2389" s="876"/>
      <c r="M2389" s="876"/>
      <c r="N2389" s="876"/>
      <c r="O2389" s="876"/>
      <c r="P2389" s="876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73"/>
      <c r="E2390" s="677"/>
      <c r="F2390" s="677"/>
      <c r="G2390" s="677"/>
      <c r="H2390" s="874"/>
      <c r="I2390" s="875"/>
      <c r="J2390" s="875"/>
      <c r="K2390" s="876"/>
      <c r="L2390" s="876"/>
      <c r="M2390" s="876"/>
      <c r="N2390" s="876"/>
      <c r="O2390" s="876"/>
      <c r="P2390" s="876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73"/>
      <c r="E2391" s="677"/>
      <c r="F2391" s="677"/>
      <c r="G2391" s="677"/>
      <c r="H2391" s="874"/>
      <c r="I2391" s="875"/>
      <c r="J2391" s="875"/>
      <c r="K2391" s="876"/>
      <c r="L2391" s="876"/>
      <c r="M2391" s="876"/>
      <c r="N2391" s="876"/>
      <c r="O2391" s="876"/>
      <c r="P2391" s="876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73"/>
      <c r="E2392" s="677"/>
      <c r="F2392" s="677"/>
      <c r="G2392" s="677"/>
      <c r="H2392" s="874"/>
      <c r="I2392" s="875"/>
      <c r="J2392" s="875"/>
      <c r="K2392" s="876"/>
      <c r="L2392" s="876"/>
      <c r="M2392" s="876"/>
      <c r="N2392" s="876"/>
      <c r="O2392" s="876"/>
      <c r="P2392" s="876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73"/>
      <c r="E2393" s="677"/>
      <c r="F2393" s="677"/>
      <c r="G2393" s="677"/>
      <c r="H2393" s="874"/>
      <c r="I2393" s="875"/>
      <c r="J2393" s="875"/>
      <c r="K2393" s="876"/>
      <c r="L2393" s="876"/>
      <c r="M2393" s="876"/>
      <c r="N2393" s="876"/>
      <c r="O2393" s="876"/>
      <c r="P2393" s="876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73"/>
      <c r="E2394" s="677"/>
      <c r="F2394" s="677"/>
      <c r="G2394" s="677"/>
      <c r="H2394" s="874"/>
      <c r="I2394" s="875"/>
      <c r="J2394" s="875"/>
      <c r="K2394" s="876"/>
      <c r="L2394" s="876"/>
      <c r="M2394" s="876"/>
      <c r="N2394" s="876"/>
      <c r="O2394" s="876"/>
      <c r="P2394" s="876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73"/>
      <c r="E2395" s="677"/>
      <c r="F2395" s="677"/>
      <c r="G2395" s="677"/>
      <c r="H2395" s="874"/>
      <c r="I2395" s="875"/>
      <c r="J2395" s="875"/>
      <c r="K2395" s="876"/>
      <c r="L2395" s="876"/>
      <c r="M2395" s="876"/>
      <c r="N2395" s="876"/>
      <c r="O2395" s="876"/>
      <c r="P2395" s="876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73"/>
      <c r="E2396" s="677"/>
      <c r="F2396" s="677"/>
      <c r="G2396" s="677"/>
      <c r="H2396" s="874"/>
      <c r="I2396" s="875"/>
      <c r="J2396" s="875"/>
      <c r="K2396" s="876"/>
      <c r="L2396" s="876"/>
      <c r="M2396" s="876"/>
      <c r="N2396" s="876"/>
      <c r="O2396" s="876"/>
      <c r="P2396" s="876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73"/>
      <c r="E2397" s="677"/>
      <c r="F2397" s="677"/>
      <c r="G2397" s="677"/>
      <c r="H2397" s="874"/>
      <c r="I2397" s="875"/>
      <c r="J2397" s="875"/>
      <c r="K2397" s="876"/>
      <c r="L2397" s="876"/>
      <c r="M2397" s="876"/>
      <c r="N2397" s="876"/>
      <c r="O2397" s="876"/>
      <c r="P2397" s="876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73"/>
      <c r="E2398" s="677"/>
      <c r="F2398" s="677"/>
      <c r="G2398" s="677"/>
      <c r="H2398" s="874"/>
      <c r="I2398" s="875"/>
      <c r="J2398" s="875"/>
      <c r="K2398" s="876"/>
      <c r="L2398" s="876"/>
      <c r="M2398" s="876"/>
      <c r="N2398" s="876"/>
      <c r="O2398" s="876"/>
      <c r="P2398" s="876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73"/>
      <c r="E2399" s="677"/>
      <c r="F2399" s="677"/>
      <c r="G2399" s="677"/>
      <c r="H2399" s="874"/>
      <c r="I2399" s="875"/>
      <c r="J2399" s="875"/>
      <c r="K2399" s="876"/>
      <c r="L2399" s="876"/>
      <c r="M2399" s="876"/>
      <c r="N2399" s="876"/>
      <c r="O2399" s="876"/>
      <c r="P2399" s="876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73"/>
      <c r="E2400" s="677"/>
      <c r="F2400" s="677"/>
      <c r="G2400" s="677"/>
      <c r="H2400" s="874"/>
      <c r="I2400" s="875"/>
      <c r="J2400" s="875"/>
      <c r="K2400" s="876"/>
      <c r="L2400" s="876"/>
      <c r="M2400" s="876"/>
      <c r="N2400" s="876"/>
      <c r="O2400" s="876"/>
      <c r="P2400" s="876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73"/>
      <c r="E2401" s="677"/>
      <c r="F2401" s="677"/>
      <c r="G2401" s="677"/>
      <c r="H2401" s="874"/>
      <c r="I2401" s="875"/>
      <c r="J2401" s="875"/>
      <c r="K2401" s="876"/>
      <c r="L2401" s="876"/>
      <c r="M2401" s="876"/>
      <c r="N2401" s="876"/>
      <c r="O2401" s="876"/>
      <c r="P2401" s="876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73"/>
      <c r="E2402" s="677"/>
      <c r="F2402" s="677"/>
      <c r="G2402" s="677"/>
      <c r="H2402" s="874"/>
      <c r="I2402" s="875"/>
      <c r="J2402" s="875"/>
      <c r="K2402" s="876"/>
      <c r="L2402" s="876"/>
      <c r="M2402" s="876"/>
      <c r="N2402" s="876"/>
      <c r="O2402" s="876"/>
      <c r="P2402" s="876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73"/>
      <c r="E2403" s="677"/>
      <c r="F2403" s="677"/>
      <c r="G2403" s="677"/>
      <c r="H2403" s="874"/>
      <c r="I2403" s="875"/>
      <c r="J2403" s="875"/>
      <c r="K2403" s="876"/>
      <c r="L2403" s="876"/>
      <c r="M2403" s="876"/>
      <c r="N2403" s="876"/>
      <c r="O2403" s="876"/>
      <c r="P2403" s="876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73"/>
      <c r="E2404" s="677"/>
      <c r="F2404" s="677"/>
      <c r="G2404" s="677"/>
      <c r="H2404" s="874"/>
      <c r="I2404" s="875"/>
      <c r="J2404" s="875"/>
      <c r="K2404" s="876"/>
      <c r="L2404" s="876"/>
      <c r="M2404" s="876"/>
      <c r="N2404" s="876"/>
      <c r="O2404" s="876"/>
      <c r="P2404" s="876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73"/>
      <c r="E2405" s="677"/>
      <c r="F2405" s="677"/>
      <c r="G2405" s="677"/>
      <c r="H2405" s="874"/>
      <c r="I2405" s="875"/>
      <c r="J2405" s="875"/>
      <c r="K2405" s="876"/>
      <c r="L2405" s="876"/>
      <c r="M2405" s="876"/>
      <c r="N2405" s="876"/>
      <c r="O2405" s="876"/>
      <c r="P2405" s="876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73"/>
      <c r="E2406" s="677"/>
      <c r="F2406" s="677"/>
      <c r="G2406" s="677"/>
      <c r="H2406" s="874"/>
      <c r="I2406" s="875"/>
      <c r="J2406" s="875"/>
      <c r="K2406" s="876"/>
      <c r="L2406" s="876"/>
      <c r="M2406" s="876"/>
      <c r="N2406" s="876"/>
      <c r="O2406" s="876"/>
      <c r="P2406" s="876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73"/>
      <c r="E2407" s="677"/>
      <c r="F2407" s="677"/>
      <c r="G2407" s="677"/>
      <c r="H2407" s="874"/>
      <c r="I2407" s="875"/>
      <c r="J2407" s="875"/>
      <c r="K2407" s="876"/>
      <c r="L2407" s="876"/>
      <c r="M2407" s="876"/>
      <c r="N2407" s="876"/>
      <c r="O2407" s="876"/>
      <c r="P2407" s="876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73"/>
      <c r="E2408" s="677"/>
      <c r="F2408" s="677"/>
      <c r="G2408" s="677"/>
      <c r="H2408" s="874"/>
      <c r="I2408" s="875"/>
      <c r="J2408" s="875"/>
      <c r="K2408" s="876"/>
      <c r="L2408" s="876"/>
      <c r="M2408" s="876"/>
      <c r="N2408" s="876"/>
      <c r="O2408" s="876"/>
      <c r="P2408" s="876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73"/>
      <c r="E2409" s="677"/>
      <c r="F2409" s="677"/>
      <c r="G2409" s="677"/>
      <c r="H2409" s="874"/>
      <c r="I2409" s="875"/>
      <c r="J2409" s="875"/>
      <c r="K2409" s="876"/>
      <c r="L2409" s="876"/>
      <c r="M2409" s="876"/>
      <c r="N2409" s="876"/>
      <c r="O2409" s="876"/>
      <c r="P2409" s="876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73"/>
      <c r="E2410" s="677"/>
      <c r="F2410" s="677"/>
      <c r="G2410" s="677"/>
      <c r="H2410" s="874"/>
      <c r="I2410" s="875"/>
      <c r="J2410" s="875"/>
      <c r="K2410" s="876"/>
      <c r="L2410" s="876"/>
      <c r="M2410" s="876"/>
      <c r="N2410" s="876"/>
      <c r="O2410" s="876"/>
      <c r="P2410" s="876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73"/>
      <c r="E2411" s="677"/>
      <c r="F2411" s="677"/>
      <c r="G2411" s="677"/>
      <c r="H2411" s="874"/>
      <c r="I2411" s="875"/>
      <c r="J2411" s="875"/>
      <c r="K2411" s="876"/>
      <c r="L2411" s="876"/>
      <c r="M2411" s="876"/>
      <c r="N2411" s="876"/>
      <c r="O2411" s="876"/>
      <c r="P2411" s="876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73"/>
      <c r="E2412" s="677"/>
      <c r="F2412" s="677"/>
      <c r="G2412" s="677"/>
      <c r="H2412" s="874"/>
      <c r="I2412" s="875"/>
      <c r="J2412" s="875"/>
      <c r="K2412" s="876"/>
      <c r="L2412" s="876"/>
      <c r="M2412" s="876"/>
      <c r="N2412" s="876"/>
      <c r="O2412" s="876"/>
      <c r="P2412" s="876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73"/>
      <c r="E2413" s="677"/>
      <c r="F2413" s="677"/>
      <c r="G2413" s="677"/>
      <c r="H2413" s="874"/>
      <c r="I2413" s="875"/>
      <c r="J2413" s="875"/>
      <c r="K2413" s="876"/>
      <c r="L2413" s="876"/>
      <c r="M2413" s="876"/>
      <c r="N2413" s="876"/>
      <c r="O2413" s="876"/>
      <c r="P2413" s="876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73"/>
      <c r="E2414" s="677"/>
      <c r="F2414" s="677"/>
      <c r="G2414" s="677"/>
      <c r="H2414" s="874"/>
      <c r="I2414" s="875"/>
      <c r="J2414" s="875"/>
      <c r="K2414" s="876"/>
      <c r="L2414" s="876"/>
      <c r="M2414" s="876"/>
      <c r="N2414" s="876"/>
      <c r="O2414" s="876"/>
      <c r="P2414" s="876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73"/>
      <c r="E2415" s="677"/>
      <c r="F2415" s="677"/>
      <c r="G2415" s="677"/>
      <c r="H2415" s="874"/>
      <c r="I2415" s="875"/>
      <c r="J2415" s="875"/>
      <c r="K2415" s="876"/>
      <c r="L2415" s="876"/>
      <c r="M2415" s="876"/>
      <c r="N2415" s="876"/>
      <c r="O2415" s="876"/>
      <c r="P2415" s="876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73"/>
      <c r="E2416" s="677"/>
      <c r="F2416" s="677"/>
      <c r="G2416" s="677"/>
      <c r="H2416" s="874"/>
      <c r="I2416" s="875"/>
      <c r="J2416" s="875"/>
      <c r="K2416" s="876"/>
      <c r="L2416" s="876"/>
      <c r="M2416" s="876"/>
      <c r="N2416" s="876"/>
      <c r="O2416" s="876"/>
      <c r="P2416" s="876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73"/>
      <c r="E2417" s="677"/>
      <c r="F2417" s="677"/>
      <c r="G2417" s="677"/>
      <c r="H2417" s="874"/>
      <c r="I2417" s="875"/>
      <c r="J2417" s="875"/>
      <c r="K2417" s="876"/>
      <c r="L2417" s="876"/>
      <c r="M2417" s="876"/>
      <c r="N2417" s="876"/>
      <c r="O2417" s="876"/>
      <c r="P2417" s="876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73"/>
      <c r="E2418" s="677"/>
      <c r="F2418" s="677"/>
      <c r="G2418" s="677"/>
      <c r="H2418" s="874"/>
      <c r="I2418" s="875"/>
      <c r="J2418" s="875"/>
      <c r="K2418" s="876"/>
      <c r="L2418" s="876"/>
      <c r="M2418" s="876"/>
      <c r="N2418" s="876"/>
      <c r="O2418" s="876"/>
      <c r="P2418" s="876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73"/>
      <c r="E2419" s="677"/>
      <c r="F2419" s="677"/>
      <c r="G2419" s="677"/>
      <c r="H2419" s="874"/>
      <c r="I2419" s="875"/>
      <c r="J2419" s="875"/>
      <c r="K2419" s="876"/>
      <c r="L2419" s="876"/>
      <c r="M2419" s="876"/>
      <c r="N2419" s="876"/>
      <c r="O2419" s="876"/>
      <c r="P2419" s="876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73"/>
      <c r="E2420" s="677"/>
      <c r="F2420" s="677"/>
      <c r="G2420" s="677"/>
      <c r="H2420" s="874"/>
      <c r="I2420" s="875"/>
      <c r="J2420" s="875"/>
      <c r="K2420" s="876"/>
      <c r="L2420" s="876"/>
      <c r="M2420" s="876"/>
      <c r="N2420" s="876"/>
      <c r="O2420" s="876"/>
      <c r="P2420" s="876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73"/>
      <c r="E2421" s="677"/>
      <c r="F2421" s="677"/>
      <c r="G2421" s="677"/>
      <c r="H2421" s="874"/>
      <c r="I2421" s="875"/>
      <c r="J2421" s="875"/>
      <c r="K2421" s="876"/>
      <c r="L2421" s="876"/>
      <c r="M2421" s="876"/>
      <c r="N2421" s="876"/>
      <c r="O2421" s="876"/>
      <c r="P2421" s="876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73"/>
      <c r="E2422" s="677"/>
      <c r="F2422" s="677"/>
      <c r="G2422" s="677"/>
      <c r="H2422" s="874"/>
      <c r="I2422" s="875"/>
      <c r="J2422" s="875"/>
      <c r="K2422" s="876"/>
      <c r="L2422" s="876"/>
      <c r="M2422" s="876"/>
      <c r="N2422" s="876"/>
      <c r="O2422" s="876"/>
      <c r="P2422" s="876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73"/>
      <c r="E2423" s="677"/>
      <c r="F2423" s="677"/>
      <c r="G2423" s="677"/>
      <c r="H2423" s="874"/>
      <c r="I2423" s="875"/>
      <c r="J2423" s="875"/>
      <c r="K2423" s="876"/>
      <c r="L2423" s="876"/>
      <c r="M2423" s="876"/>
      <c r="N2423" s="876"/>
      <c r="O2423" s="876"/>
      <c r="P2423" s="876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73"/>
      <c r="E2424" s="677"/>
      <c r="F2424" s="677"/>
      <c r="G2424" s="677"/>
      <c r="H2424" s="874"/>
      <c r="I2424" s="875"/>
      <c r="J2424" s="875"/>
      <c r="K2424" s="876"/>
      <c r="L2424" s="876"/>
      <c r="M2424" s="876"/>
      <c r="N2424" s="876"/>
      <c r="O2424" s="876"/>
      <c r="P2424" s="876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73"/>
      <c r="E2425" s="677"/>
      <c r="F2425" s="677"/>
      <c r="G2425" s="677"/>
      <c r="H2425" s="874"/>
      <c r="I2425" s="875"/>
      <c r="J2425" s="875"/>
      <c r="K2425" s="876"/>
      <c r="L2425" s="876"/>
      <c r="M2425" s="876"/>
      <c r="N2425" s="876"/>
      <c r="O2425" s="876"/>
      <c r="P2425" s="876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73"/>
      <c r="E2426" s="677"/>
      <c r="F2426" s="677"/>
      <c r="G2426" s="677"/>
      <c r="H2426" s="874"/>
      <c r="I2426" s="875"/>
      <c r="J2426" s="875"/>
      <c r="K2426" s="876"/>
      <c r="L2426" s="876"/>
      <c r="M2426" s="876"/>
      <c r="N2426" s="876"/>
      <c r="O2426" s="876"/>
      <c r="P2426" s="876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73"/>
      <c r="E2427" s="677"/>
      <c r="F2427" s="677"/>
      <c r="G2427" s="677"/>
      <c r="H2427" s="874"/>
      <c r="I2427" s="875"/>
      <c r="J2427" s="875"/>
      <c r="K2427" s="876"/>
      <c r="L2427" s="876"/>
      <c r="M2427" s="876"/>
      <c r="N2427" s="876"/>
      <c r="O2427" s="876"/>
      <c r="P2427" s="876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73"/>
      <c r="E2428" s="677"/>
      <c r="F2428" s="677"/>
      <c r="G2428" s="677"/>
      <c r="H2428" s="874"/>
      <c r="I2428" s="875"/>
      <c r="J2428" s="875"/>
      <c r="K2428" s="876"/>
      <c r="L2428" s="876"/>
      <c r="M2428" s="876"/>
      <c r="N2428" s="876"/>
      <c r="O2428" s="876"/>
      <c r="P2428" s="876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73"/>
      <c r="E2429" s="677"/>
      <c r="F2429" s="677"/>
      <c r="G2429" s="677"/>
      <c r="H2429" s="874"/>
      <c r="I2429" s="875"/>
      <c r="J2429" s="875"/>
      <c r="K2429" s="876"/>
      <c r="L2429" s="876"/>
      <c r="M2429" s="876"/>
      <c r="N2429" s="876"/>
      <c r="O2429" s="876"/>
      <c r="P2429" s="876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73"/>
      <c r="E2430" s="677"/>
      <c r="F2430" s="677"/>
      <c r="G2430" s="677"/>
      <c r="H2430" s="874"/>
      <c r="I2430" s="875"/>
      <c r="J2430" s="875"/>
      <c r="K2430" s="876"/>
      <c r="L2430" s="876"/>
      <c r="M2430" s="876"/>
      <c r="N2430" s="876"/>
      <c r="O2430" s="876"/>
      <c r="P2430" s="876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73"/>
      <c r="E2431" s="677"/>
      <c r="F2431" s="677"/>
      <c r="G2431" s="677"/>
      <c r="H2431" s="874"/>
      <c r="I2431" s="875"/>
      <c r="J2431" s="875"/>
      <c r="K2431" s="876"/>
      <c r="L2431" s="876"/>
      <c r="M2431" s="876"/>
      <c r="N2431" s="876"/>
      <c r="O2431" s="876"/>
      <c r="P2431" s="876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73"/>
      <c r="E2432" s="677"/>
      <c r="F2432" s="677"/>
      <c r="G2432" s="677"/>
      <c r="H2432" s="874"/>
      <c r="I2432" s="875"/>
      <c r="J2432" s="875"/>
      <c r="K2432" s="876"/>
      <c r="L2432" s="876"/>
      <c r="M2432" s="876"/>
      <c r="N2432" s="876"/>
      <c r="O2432" s="876"/>
      <c r="P2432" s="876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73"/>
      <c r="E2433" s="677"/>
      <c r="F2433" s="677"/>
      <c r="G2433" s="677"/>
      <c r="H2433" s="874"/>
      <c r="I2433" s="875"/>
      <c r="J2433" s="875"/>
      <c r="K2433" s="876"/>
      <c r="L2433" s="876"/>
      <c r="M2433" s="876"/>
      <c r="N2433" s="876"/>
      <c r="O2433" s="876"/>
      <c r="P2433" s="876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73"/>
      <c r="E2434" s="677"/>
      <c r="F2434" s="677"/>
      <c r="G2434" s="677"/>
      <c r="H2434" s="874"/>
      <c r="I2434" s="875"/>
      <c r="J2434" s="875"/>
      <c r="K2434" s="876"/>
      <c r="L2434" s="876"/>
      <c r="M2434" s="876"/>
      <c r="N2434" s="876"/>
      <c r="O2434" s="876"/>
      <c r="P2434" s="876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73"/>
      <c r="E2435" s="677"/>
      <c r="F2435" s="677"/>
      <c r="G2435" s="677"/>
      <c r="H2435" s="874"/>
      <c r="I2435" s="875"/>
      <c r="J2435" s="875"/>
      <c r="K2435" s="876"/>
      <c r="L2435" s="876"/>
      <c r="M2435" s="876"/>
      <c r="N2435" s="876"/>
      <c r="O2435" s="876"/>
      <c r="P2435" s="876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73"/>
      <c r="E2436" s="677"/>
      <c r="F2436" s="677"/>
      <c r="G2436" s="677"/>
      <c r="H2436" s="874"/>
      <c r="I2436" s="875"/>
      <c r="J2436" s="875"/>
      <c r="K2436" s="876"/>
      <c r="L2436" s="876"/>
      <c r="M2436" s="876"/>
      <c r="N2436" s="876"/>
      <c r="O2436" s="876"/>
      <c r="P2436" s="876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73"/>
      <c r="E2437" s="677"/>
      <c r="F2437" s="677"/>
      <c r="G2437" s="677"/>
      <c r="H2437" s="874"/>
      <c r="I2437" s="875"/>
      <c r="J2437" s="875"/>
      <c r="K2437" s="876"/>
      <c r="L2437" s="876"/>
      <c r="M2437" s="876"/>
      <c r="N2437" s="876"/>
      <c r="O2437" s="876"/>
      <c r="P2437" s="876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73"/>
      <c r="E2438" s="677"/>
      <c r="F2438" s="677"/>
      <c r="G2438" s="677"/>
      <c r="H2438" s="874"/>
      <c r="I2438" s="875"/>
      <c r="J2438" s="875"/>
      <c r="K2438" s="876"/>
      <c r="L2438" s="876"/>
      <c r="M2438" s="876"/>
      <c r="N2438" s="876"/>
      <c r="O2438" s="876"/>
      <c r="P2438" s="876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73"/>
      <c r="E2439" s="677"/>
      <c r="F2439" s="677"/>
      <c r="G2439" s="677"/>
      <c r="H2439" s="874"/>
      <c r="I2439" s="875"/>
      <c r="J2439" s="875"/>
      <c r="K2439" s="876"/>
      <c r="L2439" s="876"/>
      <c r="M2439" s="876"/>
      <c r="N2439" s="876"/>
      <c r="O2439" s="876"/>
      <c r="P2439" s="876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73"/>
      <c r="E2440" s="677"/>
      <c r="F2440" s="677"/>
      <c r="G2440" s="677"/>
      <c r="H2440" s="874"/>
      <c r="I2440" s="875"/>
      <c r="J2440" s="875"/>
      <c r="K2440" s="876"/>
      <c r="L2440" s="876"/>
      <c r="M2440" s="876"/>
      <c r="N2440" s="876"/>
      <c r="O2440" s="876"/>
      <c r="P2440" s="876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73"/>
      <c r="E2441" s="677"/>
      <c r="F2441" s="677"/>
      <c r="G2441" s="677"/>
      <c r="H2441" s="874"/>
      <c r="I2441" s="875"/>
      <c r="J2441" s="875"/>
      <c r="K2441" s="876"/>
      <c r="L2441" s="876"/>
      <c r="M2441" s="876"/>
      <c r="N2441" s="876"/>
      <c r="O2441" s="876"/>
      <c r="P2441" s="876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73"/>
      <c r="E2442" s="677"/>
      <c r="F2442" s="677"/>
      <c r="G2442" s="677"/>
      <c r="H2442" s="874"/>
      <c r="I2442" s="875"/>
      <c r="J2442" s="875"/>
      <c r="K2442" s="876"/>
      <c r="L2442" s="876"/>
      <c r="M2442" s="876"/>
      <c r="N2442" s="876"/>
      <c r="O2442" s="876"/>
      <c r="P2442" s="876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73"/>
      <c r="E2443" s="677"/>
      <c r="F2443" s="677"/>
      <c r="G2443" s="677"/>
      <c r="H2443" s="874"/>
      <c r="I2443" s="875"/>
      <c r="J2443" s="875"/>
      <c r="K2443" s="876"/>
      <c r="L2443" s="876"/>
      <c r="M2443" s="876"/>
      <c r="N2443" s="876"/>
      <c r="O2443" s="876"/>
      <c r="P2443" s="876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73"/>
      <c r="E2444" s="677"/>
      <c r="F2444" s="677"/>
      <c r="G2444" s="677"/>
      <c r="H2444" s="874"/>
      <c r="I2444" s="875"/>
      <c r="J2444" s="875"/>
      <c r="K2444" s="876"/>
      <c r="L2444" s="876"/>
      <c r="M2444" s="876"/>
      <c r="N2444" s="876"/>
      <c r="O2444" s="876"/>
      <c r="P2444" s="876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73"/>
      <c r="E2445" s="677"/>
      <c r="F2445" s="677"/>
      <c r="G2445" s="677"/>
      <c r="H2445" s="874"/>
      <c r="I2445" s="875"/>
      <c r="J2445" s="875"/>
      <c r="K2445" s="876"/>
      <c r="L2445" s="876"/>
      <c r="M2445" s="876"/>
      <c r="N2445" s="876"/>
      <c r="O2445" s="876"/>
      <c r="P2445" s="876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73"/>
      <c r="E2446" s="677"/>
      <c r="F2446" s="677"/>
      <c r="G2446" s="677"/>
      <c r="H2446" s="874"/>
      <c r="I2446" s="875"/>
      <c r="J2446" s="875"/>
      <c r="K2446" s="876"/>
      <c r="L2446" s="876"/>
      <c r="M2446" s="876"/>
      <c r="N2446" s="876"/>
      <c r="O2446" s="876"/>
      <c r="P2446" s="876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73"/>
      <c r="E2447" s="677"/>
      <c r="F2447" s="677"/>
      <c r="G2447" s="677"/>
      <c r="H2447" s="874"/>
      <c r="I2447" s="875"/>
      <c r="J2447" s="875"/>
      <c r="K2447" s="876"/>
      <c r="L2447" s="876"/>
      <c r="M2447" s="876"/>
      <c r="N2447" s="876"/>
      <c r="O2447" s="876"/>
      <c r="P2447" s="876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73"/>
      <c r="E2448" s="677"/>
      <c r="F2448" s="677"/>
      <c r="G2448" s="677"/>
      <c r="H2448" s="874"/>
      <c r="I2448" s="875"/>
      <c r="J2448" s="875"/>
      <c r="K2448" s="876"/>
      <c r="L2448" s="876"/>
      <c r="M2448" s="876"/>
      <c r="N2448" s="876"/>
      <c r="O2448" s="876"/>
      <c r="P2448" s="876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73"/>
      <c r="E2449" s="677"/>
      <c r="F2449" s="677"/>
      <c r="G2449" s="677"/>
      <c r="H2449" s="874"/>
      <c r="I2449" s="875"/>
      <c r="J2449" s="875"/>
      <c r="K2449" s="876"/>
      <c r="L2449" s="876"/>
      <c r="M2449" s="876"/>
      <c r="N2449" s="876"/>
      <c r="O2449" s="876"/>
      <c r="P2449" s="876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73"/>
      <c r="E2450" s="677"/>
      <c r="F2450" s="677"/>
      <c r="G2450" s="677"/>
      <c r="H2450" s="874"/>
      <c r="I2450" s="875"/>
      <c r="J2450" s="875"/>
      <c r="K2450" s="876"/>
      <c r="L2450" s="876"/>
      <c r="M2450" s="876"/>
      <c r="N2450" s="876"/>
      <c r="O2450" s="876"/>
      <c r="P2450" s="876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73"/>
      <c r="E2451" s="677"/>
      <c r="F2451" s="677"/>
      <c r="G2451" s="677"/>
      <c r="H2451" s="874"/>
      <c r="I2451" s="875"/>
      <c r="J2451" s="875"/>
      <c r="K2451" s="876"/>
      <c r="L2451" s="876"/>
      <c r="M2451" s="876"/>
      <c r="N2451" s="876"/>
      <c r="O2451" s="876"/>
      <c r="P2451" s="876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73"/>
      <c r="E2452" s="677"/>
      <c r="F2452" s="677"/>
      <c r="G2452" s="677"/>
      <c r="H2452" s="874"/>
      <c r="I2452" s="875"/>
      <c r="J2452" s="875"/>
      <c r="K2452" s="876"/>
      <c r="L2452" s="876"/>
      <c r="M2452" s="876"/>
      <c r="N2452" s="876"/>
      <c r="O2452" s="876"/>
      <c r="P2452" s="876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73"/>
      <c r="E2453" s="677"/>
      <c r="F2453" s="677"/>
      <c r="G2453" s="677"/>
      <c r="H2453" s="874"/>
      <c r="I2453" s="875"/>
      <c r="J2453" s="875"/>
      <c r="K2453" s="876"/>
      <c r="L2453" s="876"/>
      <c r="M2453" s="876"/>
      <c r="N2453" s="876"/>
      <c r="O2453" s="876"/>
      <c r="P2453" s="876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73"/>
      <c r="E2454" s="677"/>
      <c r="F2454" s="677"/>
      <c r="G2454" s="677"/>
      <c r="H2454" s="874"/>
      <c r="I2454" s="875"/>
      <c r="J2454" s="875"/>
      <c r="K2454" s="876"/>
      <c r="L2454" s="876"/>
      <c r="M2454" s="876"/>
      <c r="N2454" s="876"/>
      <c r="O2454" s="876"/>
      <c r="P2454" s="876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73"/>
      <c r="E2455" s="677"/>
      <c r="F2455" s="677"/>
      <c r="G2455" s="677"/>
      <c r="H2455" s="874"/>
      <c r="I2455" s="875"/>
      <c r="J2455" s="875"/>
      <c r="K2455" s="876"/>
      <c r="L2455" s="876"/>
      <c r="M2455" s="876"/>
      <c r="N2455" s="876"/>
      <c r="O2455" s="876"/>
      <c r="P2455" s="876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73"/>
      <c r="E2456" s="677"/>
      <c r="F2456" s="677"/>
      <c r="G2456" s="677"/>
      <c r="H2456" s="874"/>
      <c r="I2456" s="875"/>
      <c r="J2456" s="875"/>
      <c r="K2456" s="876"/>
      <c r="L2456" s="876"/>
      <c r="M2456" s="876"/>
      <c r="N2456" s="876"/>
      <c r="O2456" s="876"/>
      <c r="P2456" s="876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73"/>
      <c r="E2457" s="677"/>
      <c r="F2457" s="677"/>
      <c r="G2457" s="677"/>
      <c r="H2457" s="874"/>
      <c r="I2457" s="875"/>
      <c r="J2457" s="875"/>
      <c r="K2457" s="876"/>
      <c r="L2457" s="876"/>
      <c r="M2457" s="876"/>
      <c r="N2457" s="876"/>
      <c r="O2457" s="876"/>
      <c r="P2457" s="876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73"/>
      <c r="E2458" s="677"/>
      <c r="F2458" s="677"/>
      <c r="G2458" s="677"/>
      <c r="H2458" s="874"/>
      <c r="I2458" s="875"/>
      <c r="J2458" s="875"/>
      <c r="K2458" s="876"/>
      <c r="L2458" s="876"/>
      <c r="M2458" s="876"/>
      <c r="N2458" s="876"/>
      <c r="O2458" s="876"/>
      <c r="P2458" s="876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73"/>
      <c r="E2459" s="677"/>
      <c r="F2459" s="677"/>
      <c r="G2459" s="677"/>
      <c r="H2459" s="874"/>
      <c r="I2459" s="875"/>
      <c r="J2459" s="875"/>
      <c r="K2459" s="876"/>
      <c r="L2459" s="876"/>
      <c r="M2459" s="876"/>
      <c r="N2459" s="876"/>
      <c r="O2459" s="876"/>
      <c r="P2459" s="876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73"/>
      <c r="E2460" s="677"/>
      <c r="F2460" s="677"/>
      <c r="G2460" s="677"/>
      <c r="H2460" s="874"/>
      <c r="I2460" s="875"/>
      <c r="J2460" s="875"/>
      <c r="K2460" s="876"/>
      <c r="L2460" s="876"/>
      <c r="M2460" s="876"/>
      <c r="N2460" s="876"/>
      <c r="O2460" s="876"/>
      <c r="P2460" s="876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73"/>
      <c r="E2461" s="677"/>
      <c r="F2461" s="677"/>
      <c r="G2461" s="677"/>
      <c r="H2461" s="874"/>
      <c r="I2461" s="875"/>
      <c r="J2461" s="875"/>
      <c r="K2461" s="876"/>
      <c r="L2461" s="876"/>
      <c r="M2461" s="876"/>
      <c r="N2461" s="876"/>
      <c r="O2461" s="876"/>
      <c r="P2461" s="876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73"/>
      <c r="E2462" s="677"/>
      <c r="F2462" s="677"/>
      <c r="G2462" s="677"/>
      <c r="H2462" s="874"/>
      <c r="I2462" s="875"/>
      <c r="J2462" s="875"/>
      <c r="K2462" s="876"/>
      <c r="L2462" s="876"/>
      <c r="M2462" s="876"/>
      <c r="N2462" s="876"/>
      <c r="O2462" s="876"/>
      <c r="P2462" s="876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73"/>
      <c r="E2463" s="677"/>
      <c r="F2463" s="677"/>
      <c r="G2463" s="677"/>
      <c r="H2463" s="874"/>
      <c r="I2463" s="875"/>
      <c r="J2463" s="875"/>
      <c r="K2463" s="876"/>
      <c r="L2463" s="876"/>
      <c r="M2463" s="876"/>
      <c r="N2463" s="876"/>
      <c r="O2463" s="876"/>
      <c r="P2463" s="876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73"/>
      <c r="E2464" s="677"/>
      <c r="F2464" s="677"/>
      <c r="G2464" s="677"/>
      <c r="H2464" s="874"/>
      <c r="I2464" s="875"/>
      <c r="J2464" s="875"/>
      <c r="K2464" s="876"/>
      <c r="L2464" s="876"/>
      <c r="M2464" s="876"/>
      <c r="N2464" s="876"/>
      <c r="O2464" s="876"/>
      <c r="P2464" s="876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73"/>
      <c r="E2465" s="677"/>
      <c r="F2465" s="677"/>
      <c r="G2465" s="677"/>
      <c r="H2465" s="874"/>
      <c r="I2465" s="875"/>
      <c r="J2465" s="875"/>
      <c r="K2465" s="876"/>
      <c r="L2465" s="876"/>
      <c r="M2465" s="876"/>
      <c r="N2465" s="876"/>
      <c r="O2465" s="876"/>
      <c r="P2465" s="876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73"/>
      <c r="E2466" s="677"/>
      <c r="F2466" s="677"/>
      <c r="G2466" s="677"/>
      <c r="H2466" s="874"/>
      <c r="I2466" s="875"/>
      <c r="J2466" s="875"/>
      <c r="K2466" s="876"/>
      <c r="L2466" s="876"/>
      <c r="M2466" s="876"/>
      <c r="N2466" s="876"/>
      <c r="O2466" s="876"/>
      <c r="P2466" s="876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73"/>
      <c r="E2467" s="677"/>
      <c r="F2467" s="677"/>
      <c r="G2467" s="677"/>
      <c r="H2467" s="874"/>
      <c r="I2467" s="875"/>
      <c r="J2467" s="875"/>
      <c r="K2467" s="876"/>
      <c r="L2467" s="876"/>
      <c r="M2467" s="876"/>
      <c r="N2467" s="876"/>
      <c r="O2467" s="876"/>
      <c r="P2467" s="876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73"/>
      <c r="E2468" s="677"/>
      <c r="F2468" s="677"/>
      <c r="G2468" s="677"/>
      <c r="H2468" s="874"/>
      <c r="I2468" s="875"/>
      <c r="J2468" s="875"/>
      <c r="K2468" s="876"/>
      <c r="L2468" s="876"/>
      <c r="M2468" s="876"/>
      <c r="N2468" s="876"/>
      <c r="O2468" s="876"/>
      <c r="P2468" s="876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73"/>
      <c r="E2469" s="677"/>
      <c r="F2469" s="677"/>
      <c r="G2469" s="677"/>
      <c r="H2469" s="874"/>
      <c r="I2469" s="875"/>
      <c r="J2469" s="875"/>
      <c r="K2469" s="876"/>
      <c r="L2469" s="876"/>
      <c r="M2469" s="876"/>
      <c r="N2469" s="876"/>
      <c r="O2469" s="876"/>
      <c r="P2469" s="876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73"/>
      <c r="E2470" s="677"/>
      <c r="F2470" s="677"/>
      <c r="G2470" s="677"/>
      <c r="H2470" s="874"/>
      <c r="I2470" s="875"/>
      <c r="J2470" s="875"/>
      <c r="K2470" s="876"/>
      <c r="L2470" s="876"/>
      <c r="M2470" s="876"/>
      <c r="N2470" s="876"/>
      <c r="O2470" s="876"/>
      <c r="P2470" s="876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73"/>
      <c r="E2471" s="677"/>
      <c r="F2471" s="677"/>
      <c r="G2471" s="677"/>
      <c r="H2471" s="874"/>
      <c r="I2471" s="875"/>
      <c r="J2471" s="875"/>
      <c r="K2471" s="876"/>
      <c r="L2471" s="876"/>
      <c r="M2471" s="876"/>
      <c r="N2471" s="876"/>
      <c r="O2471" s="876"/>
      <c r="P2471" s="876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73"/>
      <c r="E2472" s="677"/>
      <c r="F2472" s="677"/>
      <c r="G2472" s="677"/>
      <c r="H2472" s="874"/>
      <c r="I2472" s="875"/>
      <c r="J2472" s="875"/>
      <c r="K2472" s="876"/>
      <c r="L2472" s="876"/>
      <c r="M2472" s="876"/>
      <c r="N2472" s="876"/>
      <c r="O2472" s="876"/>
      <c r="P2472" s="876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73"/>
      <c r="E2473" s="677"/>
      <c r="F2473" s="677"/>
      <c r="G2473" s="677"/>
      <c r="H2473" s="874"/>
      <c r="I2473" s="875"/>
      <c r="J2473" s="875"/>
      <c r="K2473" s="876"/>
      <c r="L2473" s="876"/>
      <c r="M2473" s="876"/>
      <c r="N2473" s="876"/>
      <c r="O2473" s="876"/>
      <c r="P2473" s="876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73"/>
      <c r="E2474" s="677"/>
      <c r="F2474" s="677"/>
      <c r="G2474" s="677"/>
      <c r="H2474" s="874"/>
      <c r="I2474" s="875"/>
      <c r="J2474" s="875"/>
      <c r="K2474" s="876"/>
      <c r="L2474" s="876"/>
      <c r="M2474" s="876"/>
      <c r="N2474" s="876"/>
      <c r="O2474" s="876"/>
      <c r="P2474" s="876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73"/>
      <c r="E2475" s="677"/>
      <c r="F2475" s="677"/>
      <c r="G2475" s="677"/>
      <c r="H2475" s="874"/>
      <c r="I2475" s="875"/>
      <c r="J2475" s="875"/>
      <c r="K2475" s="876"/>
      <c r="L2475" s="876"/>
      <c r="M2475" s="876"/>
      <c r="N2475" s="876"/>
      <c r="O2475" s="876"/>
      <c r="P2475" s="876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73"/>
      <c r="E2476" s="677"/>
      <c r="F2476" s="677"/>
      <c r="G2476" s="677"/>
      <c r="H2476" s="874"/>
      <c r="I2476" s="875"/>
      <c r="J2476" s="875"/>
      <c r="K2476" s="876"/>
      <c r="L2476" s="876"/>
      <c r="M2476" s="876"/>
      <c r="N2476" s="876"/>
      <c r="O2476" s="876"/>
      <c r="P2476" s="876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73"/>
      <c r="E2477" s="677"/>
      <c r="F2477" s="677"/>
      <c r="G2477" s="677"/>
      <c r="H2477" s="874"/>
      <c r="I2477" s="875"/>
      <c r="J2477" s="875"/>
      <c r="K2477" s="876"/>
      <c r="L2477" s="876"/>
      <c r="M2477" s="876"/>
      <c r="N2477" s="876"/>
      <c r="O2477" s="876"/>
      <c r="P2477" s="876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73"/>
      <c r="E2478" s="677"/>
      <c r="F2478" s="677"/>
      <c r="G2478" s="677"/>
      <c r="H2478" s="874"/>
      <c r="I2478" s="875"/>
      <c r="J2478" s="875"/>
      <c r="K2478" s="876"/>
      <c r="L2478" s="876"/>
      <c r="M2478" s="876"/>
      <c r="N2478" s="876"/>
      <c r="O2478" s="876"/>
      <c r="P2478" s="876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73"/>
      <c r="E2479" s="677"/>
      <c r="F2479" s="677"/>
      <c r="G2479" s="677"/>
      <c r="H2479" s="874"/>
      <c r="I2479" s="875"/>
      <c r="J2479" s="875"/>
      <c r="K2479" s="876"/>
      <c r="L2479" s="876"/>
      <c r="M2479" s="876"/>
      <c r="N2479" s="876"/>
      <c r="O2479" s="876"/>
      <c r="P2479" s="876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73"/>
      <c r="E2480" s="677"/>
      <c r="F2480" s="677"/>
      <c r="G2480" s="677"/>
      <c r="H2480" s="874"/>
      <c r="I2480" s="875"/>
      <c r="J2480" s="875"/>
      <c r="K2480" s="876"/>
      <c r="L2480" s="876"/>
      <c r="M2480" s="876"/>
      <c r="N2480" s="876"/>
      <c r="O2480" s="876"/>
      <c r="P2480" s="876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73"/>
      <c r="E2481" s="677"/>
      <c r="F2481" s="677"/>
      <c r="G2481" s="677"/>
      <c r="H2481" s="874"/>
      <c r="I2481" s="875"/>
      <c r="J2481" s="875"/>
      <c r="K2481" s="876"/>
      <c r="L2481" s="876"/>
      <c r="M2481" s="876"/>
      <c r="N2481" s="876"/>
      <c r="O2481" s="876"/>
      <c r="P2481" s="876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73"/>
      <c r="E2482" s="677"/>
      <c r="F2482" s="677"/>
      <c r="G2482" s="677"/>
      <c r="H2482" s="874"/>
      <c r="I2482" s="875"/>
      <c r="J2482" s="875"/>
      <c r="K2482" s="876"/>
      <c r="L2482" s="876"/>
      <c r="M2482" s="876"/>
      <c r="N2482" s="876"/>
      <c r="O2482" s="876"/>
      <c r="P2482" s="876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73"/>
      <c r="E2483" s="677"/>
      <c r="F2483" s="677"/>
      <c r="G2483" s="677"/>
      <c r="H2483" s="874"/>
      <c r="I2483" s="875"/>
      <c r="J2483" s="875"/>
      <c r="K2483" s="876"/>
      <c r="L2483" s="876"/>
      <c r="M2483" s="876"/>
      <c r="N2483" s="876"/>
      <c r="O2483" s="876"/>
      <c r="P2483" s="876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73"/>
      <c r="E2484" s="677"/>
      <c r="F2484" s="677"/>
      <c r="G2484" s="677"/>
      <c r="H2484" s="874"/>
      <c r="I2484" s="875"/>
      <c r="J2484" s="875"/>
      <c r="K2484" s="876"/>
      <c r="L2484" s="876"/>
      <c r="M2484" s="876"/>
      <c r="N2484" s="876"/>
      <c r="O2484" s="876"/>
      <c r="P2484" s="876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73"/>
      <c r="E2485" s="677"/>
      <c r="F2485" s="677"/>
      <c r="G2485" s="677"/>
      <c r="H2485" s="874"/>
      <c r="I2485" s="875"/>
      <c r="J2485" s="875"/>
      <c r="K2485" s="876"/>
      <c r="L2485" s="876"/>
      <c r="M2485" s="876"/>
      <c r="N2485" s="876"/>
      <c r="O2485" s="876"/>
      <c r="P2485" s="876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73"/>
      <c r="E2486" s="677"/>
      <c r="F2486" s="677"/>
      <c r="G2486" s="677"/>
      <c r="H2486" s="874"/>
      <c r="I2486" s="875"/>
      <c r="J2486" s="875"/>
      <c r="K2486" s="876"/>
      <c r="L2486" s="876"/>
      <c r="M2486" s="876"/>
      <c r="N2486" s="876"/>
      <c r="O2486" s="876"/>
      <c r="P2486" s="876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73"/>
      <c r="E2487" s="677"/>
      <c r="F2487" s="677"/>
      <c r="G2487" s="677"/>
      <c r="H2487" s="874"/>
      <c r="I2487" s="875"/>
      <c r="J2487" s="875"/>
      <c r="K2487" s="876"/>
      <c r="L2487" s="876"/>
      <c r="M2487" s="876"/>
      <c r="N2487" s="876"/>
      <c r="O2487" s="876"/>
      <c r="P2487" s="876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73"/>
      <c r="E2488" s="677"/>
      <c r="F2488" s="677"/>
      <c r="G2488" s="677"/>
      <c r="H2488" s="874"/>
      <c r="I2488" s="875"/>
      <c r="J2488" s="875"/>
      <c r="K2488" s="876"/>
      <c r="L2488" s="876"/>
      <c r="M2488" s="876"/>
      <c r="N2488" s="876"/>
      <c r="O2488" s="876"/>
      <c r="P2488" s="876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73"/>
      <c r="E2489" s="677"/>
      <c r="F2489" s="677"/>
      <c r="G2489" s="677"/>
      <c r="H2489" s="874"/>
      <c r="I2489" s="875"/>
      <c r="J2489" s="875"/>
      <c r="K2489" s="876"/>
      <c r="L2489" s="876"/>
      <c r="M2489" s="876"/>
      <c r="N2489" s="876"/>
      <c r="O2489" s="876"/>
      <c r="P2489" s="876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73"/>
      <c r="E2490" s="677"/>
      <c r="F2490" s="677"/>
      <c r="G2490" s="677"/>
      <c r="H2490" s="874"/>
      <c r="I2490" s="875"/>
      <c r="J2490" s="875"/>
      <c r="K2490" s="876"/>
      <c r="L2490" s="876"/>
      <c r="M2490" s="876"/>
      <c r="N2490" s="876"/>
      <c r="O2490" s="876"/>
      <c r="P2490" s="876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73"/>
      <c r="E2491" s="677"/>
      <c r="F2491" s="677"/>
      <c r="G2491" s="677"/>
      <c r="H2491" s="874"/>
      <c r="I2491" s="875"/>
      <c r="J2491" s="875"/>
      <c r="K2491" s="876"/>
      <c r="L2491" s="876"/>
      <c r="M2491" s="876"/>
      <c r="N2491" s="876"/>
      <c r="O2491" s="876"/>
      <c r="P2491" s="876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73"/>
      <c r="E2492" s="677"/>
      <c r="F2492" s="677"/>
      <c r="G2492" s="677"/>
      <c r="H2492" s="874"/>
      <c r="I2492" s="875"/>
      <c r="J2492" s="875"/>
      <c r="K2492" s="876"/>
      <c r="L2492" s="876"/>
      <c r="M2492" s="876"/>
      <c r="N2492" s="876"/>
      <c r="O2492" s="876"/>
      <c r="P2492" s="876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73"/>
      <c r="E2493" s="677"/>
      <c r="F2493" s="677"/>
      <c r="G2493" s="677"/>
      <c r="H2493" s="874"/>
      <c r="I2493" s="875"/>
      <c r="J2493" s="875"/>
      <c r="K2493" s="876"/>
      <c r="L2493" s="876"/>
      <c r="M2493" s="876"/>
      <c r="N2493" s="876"/>
      <c r="O2493" s="876"/>
      <c r="P2493" s="876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73"/>
      <c r="E2494" s="677"/>
      <c r="F2494" s="677"/>
      <c r="G2494" s="677"/>
      <c r="H2494" s="874"/>
      <c r="I2494" s="875"/>
      <c r="J2494" s="875"/>
      <c r="K2494" s="876"/>
      <c r="L2494" s="876"/>
      <c r="M2494" s="876"/>
      <c r="N2494" s="876"/>
      <c r="O2494" s="876"/>
      <c r="P2494" s="876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73"/>
      <c r="E2495" s="677"/>
      <c r="F2495" s="677"/>
      <c r="G2495" s="677"/>
      <c r="H2495" s="874"/>
      <c r="I2495" s="875"/>
      <c r="J2495" s="875"/>
      <c r="K2495" s="876"/>
      <c r="L2495" s="876"/>
      <c r="M2495" s="876"/>
      <c r="N2495" s="876"/>
      <c r="O2495" s="876"/>
      <c r="P2495" s="876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73"/>
      <c r="E2496" s="677"/>
      <c r="F2496" s="677"/>
      <c r="G2496" s="677"/>
      <c r="H2496" s="874"/>
      <c r="I2496" s="875"/>
      <c r="J2496" s="875"/>
      <c r="K2496" s="876"/>
      <c r="L2496" s="876"/>
      <c r="M2496" s="876"/>
      <c r="N2496" s="876"/>
      <c r="O2496" s="876"/>
      <c r="P2496" s="876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73"/>
      <c r="E2497" s="677"/>
      <c r="F2497" s="677"/>
      <c r="G2497" s="677"/>
      <c r="H2497" s="874"/>
      <c r="I2497" s="875"/>
      <c r="J2497" s="875"/>
      <c r="K2497" s="876"/>
      <c r="L2497" s="876"/>
      <c r="M2497" s="876"/>
      <c r="N2497" s="876"/>
      <c r="O2497" s="876"/>
      <c r="P2497" s="876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73"/>
      <c r="E2498" s="677"/>
      <c r="F2498" s="677"/>
      <c r="G2498" s="677"/>
      <c r="H2498" s="874"/>
      <c r="I2498" s="875"/>
      <c r="J2498" s="875"/>
      <c r="K2498" s="876"/>
      <c r="L2498" s="876"/>
      <c r="M2498" s="876"/>
      <c r="N2498" s="876"/>
      <c r="O2498" s="876"/>
      <c r="P2498" s="876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73"/>
      <c r="E2499" s="677"/>
      <c r="F2499" s="677"/>
      <c r="G2499" s="677"/>
      <c r="H2499" s="874"/>
      <c r="I2499" s="875"/>
      <c r="J2499" s="875"/>
      <c r="K2499" s="876"/>
      <c r="L2499" s="876"/>
      <c r="M2499" s="876"/>
      <c r="N2499" s="876"/>
      <c r="O2499" s="876"/>
      <c r="P2499" s="876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73"/>
      <c r="E2500" s="677"/>
      <c r="F2500" s="677"/>
      <c r="G2500" s="677"/>
      <c r="H2500" s="874"/>
      <c r="I2500" s="875"/>
      <c r="J2500" s="875"/>
      <c r="K2500" s="876"/>
      <c r="L2500" s="876"/>
      <c r="M2500" s="876"/>
      <c r="N2500" s="876"/>
      <c r="O2500" s="876"/>
      <c r="P2500" s="876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73"/>
      <c r="E2501" s="677"/>
      <c r="F2501" s="677"/>
      <c r="G2501" s="677"/>
      <c r="H2501" s="874"/>
      <c r="I2501" s="875"/>
      <c r="J2501" s="875"/>
      <c r="K2501" s="876"/>
      <c r="L2501" s="876"/>
      <c r="M2501" s="876"/>
      <c r="N2501" s="876"/>
      <c r="O2501" s="876"/>
      <c r="P2501" s="876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73"/>
      <c r="E2502" s="677"/>
      <c r="F2502" s="677"/>
      <c r="G2502" s="677"/>
      <c r="H2502" s="874"/>
      <c r="I2502" s="875"/>
      <c r="J2502" s="875"/>
      <c r="K2502" s="876"/>
      <c r="L2502" s="876"/>
      <c r="M2502" s="876"/>
      <c r="N2502" s="876"/>
      <c r="O2502" s="876"/>
      <c r="P2502" s="876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73"/>
      <c r="E2503" s="677"/>
      <c r="F2503" s="677"/>
      <c r="G2503" s="677"/>
      <c r="H2503" s="874"/>
      <c r="I2503" s="875"/>
      <c r="J2503" s="875"/>
      <c r="K2503" s="876"/>
      <c r="L2503" s="876"/>
      <c r="M2503" s="876"/>
      <c r="N2503" s="876"/>
      <c r="O2503" s="876"/>
      <c r="P2503" s="876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73"/>
      <c r="E2504" s="677"/>
      <c r="F2504" s="677"/>
      <c r="G2504" s="677"/>
      <c r="H2504" s="874"/>
      <c r="I2504" s="875"/>
      <c r="J2504" s="875"/>
      <c r="K2504" s="876"/>
      <c r="L2504" s="876"/>
      <c r="M2504" s="876"/>
      <c r="N2504" s="876"/>
      <c r="O2504" s="876"/>
      <c r="P2504" s="876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73"/>
      <c r="E2505" s="677"/>
      <c r="F2505" s="677"/>
      <c r="G2505" s="677"/>
      <c r="H2505" s="874"/>
      <c r="I2505" s="875"/>
      <c r="J2505" s="875"/>
      <c r="K2505" s="876"/>
      <c r="L2505" s="876"/>
      <c r="M2505" s="876"/>
      <c r="N2505" s="876"/>
      <c r="O2505" s="876"/>
      <c r="P2505" s="876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73"/>
      <c r="E2506" s="677"/>
      <c r="F2506" s="677"/>
      <c r="G2506" s="677"/>
      <c r="H2506" s="874"/>
      <c r="I2506" s="875"/>
      <c r="J2506" s="875"/>
      <c r="K2506" s="876"/>
      <c r="L2506" s="876"/>
      <c r="M2506" s="876"/>
      <c r="N2506" s="876"/>
      <c r="O2506" s="876"/>
      <c r="P2506" s="876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73"/>
      <c r="E2507" s="677"/>
      <c r="F2507" s="677"/>
      <c r="G2507" s="677"/>
      <c r="H2507" s="874"/>
      <c r="I2507" s="875"/>
      <c r="J2507" s="875"/>
      <c r="K2507" s="876"/>
      <c r="L2507" s="876"/>
      <c r="M2507" s="876"/>
      <c r="N2507" s="876"/>
      <c r="O2507" s="876"/>
      <c r="P2507" s="876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73"/>
      <c r="E2508" s="677"/>
      <c r="F2508" s="677"/>
      <c r="G2508" s="677"/>
      <c r="H2508" s="874"/>
      <c r="I2508" s="875"/>
      <c r="J2508" s="875"/>
      <c r="K2508" s="876"/>
      <c r="L2508" s="876"/>
      <c r="M2508" s="876"/>
      <c r="N2508" s="876"/>
      <c r="O2508" s="876"/>
      <c r="P2508" s="876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73"/>
      <c r="E2509" s="677"/>
      <c r="F2509" s="677"/>
      <c r="G2509" s="677"/>
      <c r="H2509" s="874"/>
      <c r="I2509" s="875"/>
      <c r="J2509" s="875"/>
      <c r="K2509" s="876"/>
      <c r="L2509" s="876"/>
      <c r="M2509" s="876"/>
      <c r="N2509" s="876"/>
      <c r="O2509" s="876"/>
      <c r="P2509" s="876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73"/>
      <c r="E2510" s="677"/>
      <c r="F2510" s="677"/>
      <c r="G2510" s="677"/>
      <c r="H2510" s="874"/>
      <c r="I2510" s="875"/>
      <c r="J2510" s="875"/>
      <c r="K2510" s="876"/>
      <c r="L2510" s="876"/>
      <c r="M2510" s="876"/>
      <c r="N2510" s="876"/>
      <c r="O2510" s="876"/>
      <c r="P2510" s="876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73"/>
      <c r="E2511" s="677"/>
      <c r="F2511" s="677"/>
      <c r="G2511" s="677"/>
      <c r="H2511" s="874"/>
      <c r="I2511" s="875"/>
      <c r="J2511" s="875"/>
      <c r="K2511" s="876"/>
      <c r="L2511" s="876"/>
      <c r="M2511" s="876"/>
      <c r="N2511" s="876"/>
      <c r="O2511" s="876"/>
      <c r="P2511" s="876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73"/>
      <c r="E2512" s="677"/>
      <c r="F2512" s="677"/>
      <c r="G2512" s="677"/>
      <c r="H2512" s="874"/>
      <c r="I2512" s="875"/>
      <c r="J2512" s="875"/>
      <c r="K2512" s="876"/>
      <c r="L2512" s="876"/>
      <c r="M2512" s="876"/>
      <c r="N2512" s="876"/>
      <c r="O2512" s="876"/>
      <c r="P2512" s="876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73"/>
      <c r="E2513" s="677"/>
      <c r="F2513" s="677"/>
      <c r="G2513" s="677"/>
      <c r="H2513" s="874"/>
      <c r="I2513" s="875"/>
      <c r="J2513" s="875"/>
      <c r="K2513" s="876"/>
      <c r="L2513" s="876"/>
      <c r="M2513" s="876"/>
      <c r="N2513" s="876"/>
      <c r="O2513" s="876"/>
      <c r="P2513" s="876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73"/>
      <c r="E2514" s="677"/>
      <c r="F2514" s="677"/>
      <c r="G2514" s="677"/>
      <c r="H2514" s="874"/>
      <c r="I2514" s="875"/>
      <c r="J2514" s="875"/>
      <c r="K2514" s="876"/>
      <c r="L2514" s="876"/>
      <c r="M2514" s="876"/>
      <c r="N2514" s="876"/>
      <c r="O2514" s="876"/>
      <c r="P2514" s="876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73"/>
      <c r="E2515" s="677"/>
      <c r="F2515" s="677"/>
      <c r="G2515" s="677"/>
      <c r="H2515" s="874"/>
      <c r="I2515" s="875"/>
      <c r="J2515" s="875"/>
      <c r="K2515" s="876"/>
      <c r="L2515" s="876"/>
      <c r="M2515" s="876"/>
      <c r="N2515" s="876"/>
      <c r="O2515" s="876"/>
      <c r="P2515" s="876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73"/>
      <c r="E2516" s="677"/>
      <c r="F2516" s="677"/>
      <c r="G2516" s="677"/>
      <c r="H2516" s="874"/>
      <c r="I2516" s="875"/>
      <c r="J2516" s="875"/>
      <c r="K2516" s="876"/>
      <c r="L2516" s="876"/>
      <c r="M2516" s="876"/>
      <c r="N2516" s="876"/>
      <c r="O2516" s="876"/>
      <c r="P2516" s="876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73"/>
      <c r="E2517" s="677"/>
      <c r="F2517" s="677"/>
      <c r="G2517" s="677"/>
      <c r="H2517" s="874"/>
      <c r="I2517" s="875"/>
      <c r="J2517" s="875"/>
      <c r="K2517" s="876"/>
      <c r="L2517" s="876"/>
      <c r="M2517" s="876"/>
      <c r="N2517" s="876"/>
      <c r="O2517" s="876"/>
      <c r="P2517" s="876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73"/>
      <c r="E2518" s="677"/>
      <c r="F2518" s="677"/>
      <c r="G2518" s="677"/>
      <c r="H2518" s="874"/>
      <c r="I2518" s="875"/>
      <c r="J2518" s="875"/>
      <c r="K2518" s="876"/>
      <c r="L2518" s="876"/>
      <c r="M2518" s="876"/>
      <c r="N2518" s="876"/>
      <c r="O2518" s="876"/>
      <c r="P2518" s="876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73"/>
      <c r="E2519" s="677"/>
      <c r="F2519" s="677"/>
      <c r="G2519" s="677"/>
      <c r="H2519" s="874"/>
      <c r="I2519" s="875"/>
      <c r="J2519" s="875"/>
      <c r="K2519" s="876"/>
      <c r="L2519" s="876"/>
      <c r="M2519" s="876"/>
      <c r="N2519" s="876"/>
      <c r="O2519" s="876"/>
      <c r="P2519" s="876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73"/>
      <c r="E2520" s="677"/>
      <c r="F2520" s="677"/>
      <c r="G2520" s="677"/>
      <c r="H2520" s="874"/>
      <c r="I2520" s="875"/>
      <c r="J2520" s="875"/>
      <c r="K2520" s="876"/>
      <c r="L2520" s="876"/>
      <c r="M2520" s="876"/>
      <c r="N2520" s="876"/>
      <c r="O2520" s="876"/>
      <c r="P2520" s="876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73"/>
      <c r="E2521" s="677"/>
      <c r="F2521" s="677"/>
      <c r="G2521" s="677"/>
      <c r="H2521" s="874"/>
      <c r="I2521" s="875"/>
      <c r="J2521" s="875"/>
      <c r="K2521" s="876"/>
      <c r="L2521" s="876"/>
      <c r="M2521" s="876"/>
      <c r="N2521" s="876"/>
      <c r="O2521" s="876"/>
      <c r="P2521" s="876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73"/>
      <c r="E2522" s="677"/>
      <c r="F2522" s="677"/>
      <c r="G2522" s="677"/>
      <c r="H2522" s="874"/>
      <c r="I2522" s="875"/>
      <c r="J2522" s="875"/>
      <c r="K2522" s="876"/>
      <c r="L2522" s="876"/>
      <c r="M2522" s="876"/>
      <c r="N2522" s="876"/>
      <c r="O2522" s="876"/>
      <c r="P2522" s="876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73"/>
      <c r="E2523" s="677"/>
      <c r="F2523" s="677"/>
      <c r="G2523" s="677"/>
      <c r="H2523" s="874"/>
      <c r="I2523" s="875"/>
      <c r="J2523" s="875"/>
      <c r="K2523" s="876"/>
      <c r="L2523" s="876"/>
      <c r="M2523" s="876"/>
      <c r="N2523" s="876"/>
      <c r="O2523" s="876"/>
      <c r="P2523" s="876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73"/>
      <c r="E2524" s="677"/>
      <c r="F2524" s="677"/>
      <c r="G2524" s="677"/>
      <c r="H2524" s="874"/>
      <c r="I2524" s="875"/>
      <c r="J2524" s="875"/>
      <c r="K2524" s="876"/>
      <c r="L2524" s="876"/>
      <c r="M2524" s="876"/>
      <c r="N2524" s="876"/>
      <c r="O2524" s="876"/>
      <c r="P2524" s="876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73"/>
      <c r="E2525" s="677"/>
      <c r="F2525" s="677"/>
      <c r="G2525" s="677"/>
      <c r="H2525" s="874"/>
      <c r="I2525" s="875"/>
      <c r="J2525" s="875"/>
      <c r="K2525" s="876"/>
      <c r="L2525" s="876"/>
      <c r="M2525" s="876"/>
      <c r="N2525" s="876"/>
      <c r="O2525" s="876"/>
      <c r="P2525" s="876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73"/>
      <c r="E2526" s="677"/>
      <c r="F2526" s="677"/>
      <c r="G2526" s="677"/>
      <c r="H2526" s="874"/>
      <c r="I2526" s="875"/>
      <c r="J2526" s="875"/>
      <c r="K2526" s="876"/>
      <c r="L2526" s="876"/>
      <c r="M2526" s="876"/>
      <c r="N2526" s="876"/>
      <c r="O2526" s="876"/>
      <c r="P2526" s="876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73"/>
      <c r="E2527" s="677"/>
      <c r="F2527" s="677"/>
      <c r="G2527" s="677"/>
      <c r="H2527" s="874"/>
      <c r="I2527" s="875"/>
      <c r="J2527" s="875"/>
      <c r="K2527" s="876"/>
      <c r="L2527" s="876"/>
      <c r="M2527" s="876"/>
      <c r="N2527" s="876"/>
      <c r="O2527" s="876"/>
      <c r="P2527" s="876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73"/>
      <c r="E2528" s="677"/>
      <c r="F2528" s="677"/>
      <c r="G2528" s="677"/>
      <c r="H2528" s="874"/>
      <c r="I2528" s="875"/>
      <c r="J2528" s="875"/>
      <c r="K2528" s="876"/>
      <c r="L2528" s="876"/>
      <c r="M2528" s="876"/>
      <c r="N2528" s="876"/>
      <c r="O2528" s="876"/>
      <c r="P2528" s="876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73"/>
      <c r="E2529" s="677"/>
      <c r="F2529" s="677"/>
      <c r="G2529" s="677"/>
      <c r="H2529" s="874"/>
      <c r="I2529" s="875"/>
      <c r="J2529" s="875"/>
      <c r="K2529" s="876"/>
      <c r="L2529" s="876"/>
      <c r="M2529" s="876"/>
      <c r="N2529" s="876"/>
      <c r="O2529" s="876"/>
      <c r="P2529" s="876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73"/>
      <c r="E2530" s="677"/>
      <c r="F2530" s="677"/>
      <c r="G2530" s="677"/>
      <c r="H2530" s="874"/>
      <c r="I2530" s="875"/>
      <c r="J2530" s="875"/>
      <c r="K2530" s="876"/>
      <c r="L2530" s="876"/>
      <c r="M2530" s="876"/>
      <c r="N2530" s="876"/>
      <c r="O2530" s="876"/>
      <c r="P2530" s="876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73"/>
      <c r="E2531" s="677"/>
      <c r="F2531" s="677"/>
      <c r="G2531" s="677"/>
      <c r="H2531" s="874"/>
      <c r="I2531" s="875"/>
      <c r="J2531" s="875"/>
      <c r="K2531" s="876"/>
      <c r="L2531" s="876"/>
      <c r="M2531" s="876"/>
      <c r="N2531" s="876"/>
      <c r="O2531" s="876"/>
      <c r="P2531" s="876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73"/>
      <c r="E2532" s="677"/>
      <c r="F2532" s="677"/>
      <c r="G2532" s="677"/>
      <c r="H2532" s="874"/>
      <c r="I2532" s="875"/>
      <c r="J2532" s="875"/>
      <c r="K2532" s="876"/>
      <c r="L2532" s="876"/>
      <c r="M2532" s="876"/>
      <c r="N2532" s="876"/>
      <c r="O2532" s="876"/>
      <c r="P2532" s="876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73"/>
      <c r="E2533" s="677"/>
      <c r="F2533" s="677"/>
      <c r="G2533" s="677"/>
      <c r="H2533" s="874"/>
      <c r="I2533" s="875"/>
      <c r="J2533" s="875"/>
      <c r="K2533" s="876"/>
      <c r="L2533" s="876"/>
      <c r="M2533" s="876"/>
      <c r="N2533" s="876"/>
      <c r="O2533" s="876"/>
      <c r="P2533" s="876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73"/>
      <c r="E2534" s="677"/>
      <c r="F2534" s="677"/>
      <c r="G2534" s="677"/>
      <c r="H2534" s="874"/>
      <c r="I2534" s="875"/>
      <c r="J2534" s="875"/>
      <c r="K2534" s="876"/>
      <c r="L2534" s="876"/>
      <c r="M2534" s="876"/>
      <c r="N2534" s="876"/>
      <c r="O2534" s="876"/>
      <c r="P2534" s="876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73"/>
      <c r="E2535" s="677"/>
      <c r="F2535" s="677"/>
      <c r="G2535" s="677"/>
      <c r="H2535" s="874"/>
      <c r="I2535" s="875"/>
      <c r="J2535" s="875"/>
      <c r="K2535" s="876"/>
      <c r="L2535" s="876"/>
      <c r="M2535" s="876"/>
      <c r="N2535" s="876"/>
      <c r="O2535" s="876"/>
      <c r="P2535" s="876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73"/>
      <c r="E2536" s="677"/>
      <c r="F2536" s="677"/>
      <c r="G2536" s="677"/>
      <c r="H2536" s="874"/>
      <c r="I2536" s="875"/>
      <c r="J2536" s="875"/>
      <c r="K2536" s="876"/>
      <c r="L2536" s="876"/>
      <c r="M2536" s="876"/>
      <c r="N2536" s="876"/>
      <c r="O2536" s="876"/>
      <c r="P2536" s="876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73"/>
      <c r="E2537" s="677"/>
      <c r="F2537" s="677"/>
      <c r="G2537" s="677"/>
      <c r="H2537" s="874"/>
      <c r="I2537" s="875"/>
      <c r="J2537" s="875"/>
      <c r="K2537" s="876"/>
      <c r="L2537" s="876"/>
      <c r="M2537" s="876"/>
      <c r="N2537" s="876"/>
      <c r="O2537" s="876"/>
      <c r="P2537" s="876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73"/>
      <c r="E2538" s="677"/>
      <c r="F2538" s="677"/>
      <c r="G2538" s="677"/>
      <c r="H2538" s="874"/>
      <c r="I2538" s="875"/>
      <c r="J2538" s="875"/>
      <c r="K2538" s="876"/>
      <c r="L2538" s="876"/>
      <c r="M2538" s="876"/>
      <c r="N2538" s="876"/>
      <c r="O2538" s="876"/>
      <c r="P2538" s="876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73"/>
      <c r="E2539" s="677"/>
      <c r="F2539" s="677"/>
      <c r="G2539" s="677"/>
      <c r="H2539" s="874"/>
      <c r="I2539" s="875"/>
      <c r="J2539" s="875"/>
      <c r="K2539" s="876"/>
      <c r="L2539" s="876"/>
      <c r="M2539" s="876"/>
      <c r="N2539" s="876"/>
      <c r="O2539" s="876"/>
      <c r="P2539" s="876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73"/>
      <c r="E2540" s="677"/>
      <c r="F2540" s="677"/>
      <c r="G2540" s="677"/>
      <c r="H2540" s="874"/>
      <c r="I2540" s="875"/>
      <c r="J2540" s="875"/>
      <c r="K2540" s="876"/>
      <c r="L2540" s="876"/>
      <c r="M2540" s="876"/>
      <c r="N2540" s="876"/>
      <c r="O2540" s="876"/>
      <c r="P2540" s="876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73"/>
      <c r="E2541" s="677"/>
      <c r="F2541" s="677"/>
      <c r="G2541" s="677"/>
      <c r="H2541" s="874"/>
      <c r="I2541" s="875"/>
      <c r="J2541" s="875"/>
      <c r="K2541" s="876"/>
      <c r="L2541" s="876"/>
      <c r="M2541" s="876"/>
      <c r="N2541" s="876"/>
      <c r="O2541" s="876"/>
      <c r="P2541" s="876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73"/>
      <c r="E2542" s="677"/>
      <c r="F2542" s="677"/>
      <c r="G2542" s="677"/>
      <c r="H2542" s="874"/>
      <c r="I2542" s="875"/>
      <c r="J2542" s="875"/>
      <c r="K2542" s="876"/>
      <c r="L2542" s="876"/>
      <c r="M2542" s="876"/>
      <c r="N2542" s="876"/>
      <c r="O2542" s="876"/>
      <c r="P2542" s="876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73"/>
      <c r="E2543" s="677"/>
      <c r="F2543" s="677"/>
      <c r="G2543" s="677"/>
      <c r="H2543" s="874"/>
      <c r="I2543" s="875"/>
      <c r="J2543" s="875"/>
      <c r="K2543" s="876"/>
      <c r="L2543" s="876"/>
      <c r="M2543" s="876"/>
      <c r="N2543" s="876"/>
      <c r="O2543" s="876"/>
      <c r="P2543" s="876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73"/>
      <c r="E2544" s="677"/>
      <c r="F2544" s="677"/>
      <c r="G2544" s="677"/>
      <c r="H2544" s="874"/>
      <c r="I2544" s="875"/>
      <c r="J2544" s="875"/>
      <c r="K2544" s="876"/>
      <c r="L2544" s="876"/>
      <c r="M2544" s="876"/>
      <c r="N2544" s="876"/>
      <c r="O2544" s="876"/>
      <c r="P2544" s="876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73"/>
      <c r="E2545" s="677"/>
      <c r="F2545" s="677"/>
      <c r="G2545" s="677"/>
      <c r="H2545" s="874"/>
      <c r="I2545" s="875"/>
      <c r="J2545" s="875"/>
      <c r="K2545" s="876"/>
      <c r="L2545" s="876"/>
      <c r="M2545" s="876"/>
      <c r="N2545" s="876"/>
      <c r="O2545" s="876"/>
      <c r="P2545" s="876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73"/>
      <c r="E2546" s="677"/>
      <c r="F2546" s="677"/>
      <c r="G2546" s="677"/>
      <c r="H2546" s="874"/>
      <c r="I2546" s="875"/>
      <c r="J2546" s="875"/>
      <c r="K2546" s="876"/>
      <c r="L2546" s="876"/>
      <c r="M2546" s="876"/>
      <c r="N2546" s="876"/>
      <c r="O2546" s="876"/>
      <c r="P2546" s="876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73"/>
      <c r="E2547" s="677"/>
      <c r="F2547" s="677"/>
      <c r="G2547" s="677"/>
      <c r="H2547" s="874"/>
      <c r="I2547" s="875"/>
      <c r="J2547" s="875"/>
      <c r="K2547" s="876"/>
      <c r="L2547" s="876"/>
      <c r="M2547" s="876"/>
      <c r="N2547" s="876"/>
      <c r="O2547" s="876"/>
      <c r="P2547" s="876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73"/>
      <c r="E2548" s="677"/>
      <c r="F2548" s="677"/>
      <c r="G2548" s="677"/>
      <c r="H2548" s="874"/>
      <c r="I2548" s="875"/>
      <c r="J2548" s="875"/>
      <c r="K2548" s="876"/>
      <c r="L2548" s="876"/>
      <c r="M2548" s="876"/>
      <c r="N2548" s="876"/>
      <c r="O2548" s="876"/>
      <c r="P2548" s="876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73"/>
      <c r="E2549" s="677"/>
      <c r="F2549" s="677"/>
      <c r="G2549" s="677"/>
      <c r="H2549" s="874"/>
      <c r="I2549" s="875"/>
      <c r="J2549" s="875"/>
      <c r="K2549" s="876"/>
      <c r="L2549" s="876"/>
      <c r="M2549" s="876"/>
      <c r="N2549" s="876"/>
      <c r="O2549" s="876"/>
      <c r="P2549" s="876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73"/>
      <c r="E2550" s="677"/>
      <c r="F2550" s="677"/>
      <c r="G2550" s="677"/>
      <c r="H2550" s="874"/>
      <c r="I2550" s="875"/>
      <c r="J2550" s="875"/>
      <c r="K2550" s="876"/>
      <c r="L2550" s="876"/>
      <c r="M2550" s="876"/>
      <c r="N2550" s="876"/>
      <c r="O2550" s="876"/>
      <c r="P2550" s="876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73"/>
      <c r="E2551" s="677"/>
      <c r="F2551" s="677"/>
      <c r="G2551" s="677"/>
      <c r="H2551" s="874"/>
      <c r="I2551" s="875"/>
      <c r="J2551" s="875"/>
      <c r="K2551" s="876"/>
      <c r="L2551" s="876"/>
      <c r="M2551" s="876"/>
      <c r="N2551" s="876"/>
      <c r="O2551" s="876"/>
      <c r="P2551" s="876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73"/>
      <c r="E2552" s="677"/>
      <c r="F2552" s="677"/>
      <c r="G2552" s="677"/>
      <c r="H2552" s="874"/>
      <c r="I2552" s="875"/>
      <c r="J2552" s="875"/>
      <c r="K2552" s="876"/>
      <c r="L2552" s="876"/>
      <c r="M2552" s="876"/>
      <c r="N2552" s="876"/>
      <c r="O2552" s="876"/>
      <c r="P2552" s="876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73"/>
      <c r="E2553" s="677"/>
      <c r="F2553" s="677"/>
      <c r="G2553" s="677"/>
      <c r="H2553" s="874"/>
      <c r="I2553" s="875"/>
      <c r="J2553" s="875"/>
      <c r="K2553" s="876"/>
      <c r="L2553" s="876"/>
      <c r="M2553" s="876"/>
      <c r="N2553" s="876"/>
      <c r="O2553" s="876"/>
      <c r="P2553" s="876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73"/>
      <c r="E2554" s="677"/>
      <c r="F2554" s="677"/>
      <c r="G2554" s="677"/>
      <c r="H2554" s="874"/>
      <c r="I2554" s="875"/>
      <c r="J2554" s="875"/>
      <c r="K2554" s="876"/>
      <c r="L2554" s="876"/>
      <c r="M2554" s="876"/>
      <c r="N2554" s="876"/>
      <c r="O2554" s="876"/>
      <c r="P2554" s="876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73"/>
      <c r="E2555" s="677"/>
      <c r="F2555" s="677"/>
      <c r="G2555" s="677"/>
      <c r="H2555" s="874"/>
      <c r="I2555" s="875"/>
      <c r="J2555" s="875"/>
      <c r="K2555" s="876"/>
      <c r="L2555" s="876"/>
      <c r="M2555" s="876"/>
      <c r="N2555" s="876"/>
      <c r="O2555" s="876"/>
      <c r="P2555" s="876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73"/>
      <c r="E2556" s="677"/>
      <c r="F2556" s="677"/>
      <c r="G2556" s="677"/>
      <c r="H2556" s="874"/>
      <c r="I2556" s="875"/>
      <c r="J2556" s="875"/>
      <c r="K2556" s="876"/>
      <c r="L2556" s="876"/>
      <c r="M2556" s="876"/>
      <c r="N2556" s="876"/>
      <c r="O2556" s="876"/>
      <c r="P2556" s="876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73"/>
      <c r="E2557" s="677"/>
      <c r="F2557" s="677"/>
      <c r="G2557" s="677"/>
      <c r="H2557" s="874"/>
      <c r="I2557" s="875"/>
      <c r="J2557" s="875"/>
      <c r="K2557" s="876"/>
      <c r="L2557" s="876"/>
      <c r="M2557" s="876"/>
      <c r="N2557" s="876"/>
      <c r="O2557" s="876"/>
      <c r="P2557" s="876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73"/>
      <c r="E2558" s="677"/>
      <c r="F2558" s="677"/>
      <c r="G2558" s="677"/>
      <c r="H2558" s="874"/>
      <c r="I2558" s="875"/>
      <c r="J2558" s="875"/>
      <c r="K2558" s="876"/>
      <c r="L2558" s="876"/>
      <c r="M2558" s="876"/>
      <c r="N2558" s="876"/>
      <c r="O2558" s="876"/>
      <c r="P2558" s="876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73"/>
      <c r="E2559" s="677"/>
      <c r="F2559" s="677"/>
      <c r="G2559" s="677"/>
      <c r="H2559" s="874"/>
      <c r="I2559" s="875"/>
      <c r="J2559" s="875"/>
      <c r="K2559" s="876"/>
      <c r="L2559" s="876"/>
      <c r="M2559" s="876"/>
      <c r="N2559" s="876"/>
      <c r="O2559" s="876"/>
      <c r="P2559" s="876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73"/>
      <c r="E2560" s="677"/>
      <c r="F2560" s="677"/>
      <c r="G2560" s="677"/>
      <c r="H2560" s="874"/>
      <c r="I2560" s="875"/>
      <c r="J2560" s="875"/>
      <c r="K2560" s="876"/>
      <c r="L2560" s="876"/>
      <c r="M2560" s="876"/>
      <c r="N2560" s="876"/>
      <c r="O2560" s="876"/>
      <c r="P2560" s="876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73"/>
      <c r="E2561" s="677"/>
      <c r="F2561" s="677"/>
      <c r="G2561" s="677"/>
      <c r="H2561" s="874"/>
      <c r="I2561" s="875"/>
      <c r="J2561" s="875"/>
      <c r="K2561" s="876"/>
      <c r="L2561" s="876"/>
      <c r="M2561" s="876"/>
      <c r="N2561" s="876"/>
      <c r="O2561" s="876"/>
      <c r="P2561" s="876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73"/>
      <c r="E2562" s="677"/>
      <c r="F2562" s="677"/>
      <c r="G2562" s="677"/>
      <c r="H2562" s="874"/>
      <c r="I2562" s="875"/>
      <c r="J2562" s="875"/>
      <c r="K2562" s="876"/>
      <c r="L2562" s="876"/>
      <c r="M2562" s="876"/>
      <c r="N2562" s="876"/>
      <c r="O2562" s="876"/>
      <c r="P2562" s="876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73"/>
      <c r="E2563" s="677"/>
      <c r="F2563" s="677"/>
      <c r="G2563" s="677"/>
      <c r="H2563" s="874"/>
      <c r="I2563" s="875"/>
      <c r="J2563" s="875"/>
      <c r="K2563" s="876"/>
      <c r="L2563" s="876"/>
      <c r="M2563" s="876"/>
      <c r="N2563" s="876"/>
      <c r="O2563" s="876"/>
      <c r="P2563" s="876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73"/>
      <c r="E2564" s="677"/>
      <c r="F2564" s="677"/>
      <c r="G2564" s="677"/>
      <c r="H2564" s="874"/>
      <c r="I2564" s="875"/>
      <c r="J2564" s="875"/>
      <c r="K2564" s="876"/>
      <c r="L2564" s="876"/>
      <c r="M2564" s="876"/>
      <c r="N2564" s="876"/>
      <c r="O2564" s="876"/>
      <c r="P2564" s="876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73"/>
      <c r="E2565" s="677"/>
      <c r="F2565" s="677"/>
      <c r="G2565" s="677"/>
      <c r="H2565" s="874"/>
      <c r="I2565" s="875"/>
      <c r="J2565" s="875"/>
      <c r="K2565" s="876"/>
      <c r="L2565" s="876"/>
      <c r="M2565" s="876"/>
      <c r="N2565" s="876"/>
      <c r="O2565" s="876"/>
      <c r="P2565" s="876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73"/>
      <c r="E2566" s="677"/>
      <c r="F2566" s="677"/>
      <c r="G2566" s="677"/>
      <c r="H2566" s="874"/>
      <c r="I2566" s="875"/>
      <c r="J2566" s="875"/>
      <c r="K2566" s="876"/>
      <c r="L2566" s="876"/>
      <c r="M2566" s="876"/>
      <c r="N2566" s="876"/>
      <c r="O2566" s="876"/>
      <c r="P2566" s="876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73"/>
      <c r="E2567" s="677"/>
      <c r="F2567" s="677"/>
      <c r="G2567" s="677"/>
      <c r="H2567" s="874"/>
      <c r="I2567" s="875"/>
      <c r="J2567" s="875"/>
      <c r="K2567" s="876"/>
      <c r="L2567" s="876"/>
      <c r="M2567" s="876"/>
      <c r="N2567" s="876"/>
      <c r="O2567" s="876"/>
      <c r="P2567" s="876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73"/>
      <c r="E2568" s="677"/>
      <c r="F2568" s="677"/>
      <c r="G2568" s="677"/>
      <c r="H2568" s="874"/>
      <c r="I2568" s="875"/>
      <c r="J2568" s="875"/>
      <c r="K2568" s="876"/>
      <c r="L2568" s="876"/>
      <c r="M2568" s="876"/>
      <c r="N2568" s="876"/>
      <c r="O2568" s="876"/>
      <c r="P2568" s="876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73"/>
      <c r="E2569" s="677"/>
      <c r="F2569" s="677"/>
      <c r="G2569" s="677"/>
      <c r="H2569" s="874"/>
      <c r="I2569" s="875"/>
      <c r="J2569" s="875"/>
      <c r="K2569" s="876"/>
      <c r="L2569" s="876"/>
      <c r="M2569" s="876"/>
      <c r="N2569" s="876"/>
      <c r="O2569" s="876"/>
      <c r="P2569" s="876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73"/>
      <c r="E2570" s="677"/>
      <c r="F2570" s="677"/>
      <c r="G2570" s="677"/>
      <c r="H2570" s="874"/>
      <c r="I2570" s="875"/>
      <c r="J2570" s="875"/>
      <c r="K2570" s="876"/>
      <c r="L2570" s="876"/>
      <c r="M2570" s="876"/>
      <c r="N2570" s="876"/>
      <c r="O2570" s="876"/>
      <c r="P2570" s="876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73"/>
      <c r="E2571" s="677"/>
      <c r="F2571" s="677"/>
      <c r="G2571" s="677"/>
      <c r="H2571" s="874"/>
      <c r="I2571" s="875"/>
      <c r="J2571" s="875"/>
      <c r="K2571" s="876"/>
      <c r="L2571" s="876"/>
      <c r="M2571" s="876"/>
      <c r="N2571" s="876"/>
      <c r="O2571" s="876"/>
      <c r="P2571" s="876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73"/>
      <c r="E2572" s="677"/>
      <c r="F2572" s="677"/>
      <c r="G2572" s="677"/>
      <c r="H2572" s="874"/>
      <c r="I2572" s="875"/>
      <c r="J2572" s="875"/>
      <c r="K2572" s="876"/>
      <c r="L2572" s="876"/>
      <c r="M2572" s="876"/>
      <c r="N2572" s="876"/>
      <c r="O2572" s="876"/>
      <c r="P2572" s="876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73"/>
      <c r="E2573" s="677"/>
      <c r="F2573" s="677"/>
      <c r="G2573" s="677"/>
      <c r="H2573" s="874"/>
      <c r="I2573" s="875"/>
      <c r="J2573" s="875"/>
      <c r="K2573" s="876"/>
      <c r="L2573" s="876"/>
      <c r="M2573" s="876"/>
      <c r="N2573" s="876"/>
      <c r="O2573" s="876"/>
      <c r="P2573" s="876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73"/>
      <c r="E2574" s="677"/>
      <c r="F2574" s="677"/>
      <c r="G2574" s="677"/>
      <c r="H2574" s="874"/>
      <c r="I2574" s="875"/>
      <c r="J2574" s="875"/>
      <c r="K2574" s="876"/>
      <c r="L2574" s="876"/>
      <c r="M2574" s="876"/>
      <c r="N2574" s="876"/>
      <c r="O2574" s="876"/>
      <c r="P2574" s="876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73"/>
      <c r="E2575" s="677"/>
      <c r="F2575" s="677"/>
      <c r="G2575" s="677"/>
      <c r="H2575" s="874"/>
      <c r="I2575" s="875"/>
      <c r="J2575" s="875"/>
      <c r="K2575" s="876"/>
      <c r="L2575" s="876"/>
      <c r="M2575" s="876"/>
      <c r="N2575" s="876"/>
      <c r="O2575" s="876"/>
      <c r="P2575" s="876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73"/>
      <c r="E2576" s="677"/>
      <c r="F2576" s="677"/>
      <c r="G2576" s="677"/>
      <c r="H2576" s="874"/>
      <c r="I2576" s="875"/>
      <c r="J2576" s="875"/>
      <c r="K2576" s="876"/>
      <c r="L2576" s="876"/>
      <c r="M2576" s="876"/>
      <c r="N2576" s="876"/>
      <c r="O2576" s="876"/>
      <c r="P2576" s="876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73"/>
      <c r="E2577" s="677"/>
      <c r="F2577" s="677"/>
      <c r="G2577" s="677"/>
      <c r="H2577" s="874"/>
      <c r="I2577" s="875"/>
      <c r="J2577" s="875"/>
      <c r="K2577" s="876"/>
      <c r="L2577" s="876"/>
      <c r="M2577" s="876"/>
      <c r="N2577" s="876"/>
      <c r="O2577" s="876"/>
      <c r="P2577" s="876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73"/>
      <c r="E2578" s="677"/>
      <c r="F2578" s="677"/>
      <c r="G2578" s="677"/>
      <c r="H2578" s="874"/>
      <c r="I2578" s="875"/>
      <c r="J2578" s="875"/>
      <c r="K2578" s="876"/>
      <c r="L2578" s="876"/>
      <c r="M2578" s="876"/>
      <c r="N2578" s="876"/>
      <c r="O2578" s="876"/>
      <c r="P2578" s="876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73"/>
      <c r="E2579" s="677"/>
      <c r="F2579" s="677"/>
      <c r="G2579" s="677"/>
      <c r="H2579" s="874"/>
      <c r="I2579" s="875"/>
      <c r="J2579" s="875"/>
      <c r="K2579" s="876"/>
      <c r="L2579" s="876"/>
      <c r="M2579" s="876"/>
      <c r="N2579" s="876"/>
      <c r="O2579" s="876"/>
      <c r="P2579" s="876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73"/>
      <c r="E2580" s="677"/>
      <c r="F2580" s="677"/>
      <c r="G2580" s="677"/>
      <c r="H2580" s="874"/>
      <c r="I2580" s="875"/>
      <c r="J2580" s="875"/>
      <c r="K2580" s="876"/>
      <c r="L2580" s="876"/>
      <c r="M2580" s="876"/>
      <c r="N2580" s="876"/>
      <c r="O2580" s="876"/>
      <c r="P2580" s="876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73"/>
      <c r="E2581" s="677"/>
      <c r="F2581" s="677"/>
      <c r="G2581" s="677"/>
      <c r="H2581" s="874"/>
      <c r="I2581" s="875"/>
      <c r="J2581" s="875"/>
      <c r="K2581" s="876"/>
      <c r="L2581" s="876"/>
      <c r="M2581" s="876"/>
      <c r="N2581" s="876"/>
      <c r="O2581" s="876"/>
      <c r="P2581" s="876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73"/>
      <c r="E2582" s="677"/>
      <c r="F2582" s="677"/>
      <c r="G2582" s="677"/>
      <c r="H2582" s="874"/>
      <c r="I2582" s="875"/>
      <c r="J2582" s="875"/>
      <c r="K2582" s="876"/>
      <c r="L2582" s="876"/>
      <c r="M2582" s="876"/>
      <c r="N2582" s="876"/>
      <c r="O2582" s="876"/>
      <c r="P2582" s="876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73"/>
      <c r="E2583" s="677"/>
      <c r="F2583" s="677"/>
      <c r="G2583" s="677"/>
      <c r="H2583" s="874"/>
      <c r="I2583" s="875"/>
      <c r="J2583" s="875"/>
      <c r="K2583" s="876"/>
      <c r="L2583" s="876"/>
      <c r="M2583" s="876"/>
      <c r="N2583" s="876"/>
      <c r="O2583" s="876"/>
      <c r="P2583" s="876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73"/>
      <c r="E2584" s="677"/>
      <c r="F2584" s="677"/>
      <c r="G2584" s="677"/>
      <c r="H2584" s="874"/>
      <c r="I2584" s="875"/>
      <c r="J2584" s="875"/>
      <c r="K2584" s="876"/>
      <c r="L2584" s="876"/>
      <c r="M2584" s="876"/>
      <c r="N2584" s="876"/>
      <c r="O2584" s="876"/>
      <c r="P2584" s="876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73"/>
      <c r="E2585" s="677"/>
      <c r="F2585" s="677"/>
      <c r="G2585" s="677"/>
      <c r="H2585" s="874"/>
      <c r="I2585" s="875"/>
      <c r="J2585" s="875"/>
      <c r="K2585" s="876"/>
      <c r="L2585" s="876"/>
      <c r="M2585" s="876"/>
      <c r="N2585" s="876"/>
      <c r="O2585" s="876"/>
      <c r="P2585" s="876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73"/>
      <c r="E2586" s="677"/>
      <c r="F2586" s="677"/>
      <c r="G2586" s="677"/>
      <c r="H2586" s="874"/>
      <c r="I2586" s="875"/>
      <c r="J2586" s="875"/>
      <c r="K2586" s="876"/>
      <c r="L2586" s="876"/>
      <c r="M2586" s="876"/>
      <c r="N2586" s="876"/>
      <c r="O2586" s="876"/>
      <c r="P2586" s="876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73"/>
      <c r="E2587" s="677"/>
      <c r="F2587" s="677"/>
      <c r="G2587" s="677"/>
      <c r="H2587" s="874"/>
      <c r="I2587" s="875"/>
      <c r="J2587" s="875"/>
      <c r="K2587" s="876"/>
      <c r="L2587" s="876"/>
      <c r="M2587" s="876"/>
      <c r="N2587" s="876"/>
      <c r="O2587" s="876"/>
      <c r="P2587" s="876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73"/>
      <c r="E2588" s="677"/>
      <c r="F2588" s="677"/>
      <c r="G2588" s="677"/>
      <c r="H2588" s="874"/>
      <c r="I2588" s="875"/>
      <c r="J2588" s="875"/>
      <c r="K2588" s="876"/>
      <c r="L2588" s="876"/>
      <c r="M2588" s="876"/>
      <c r="N2588" s="876"/>
      <c r="O2588" s="876"/>
      <c r="P2588" s="876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73"/>
      <c r="E2589" s="677"/>
      <c r="F2589" s="677"/>
      <c r="G2589" s="677"/>
      <c r="H2589" s="874"/>
      <c r="I2589" s="875"/>
      <c r="J2589" s="875"/>
      <c r="K2589" s="876"/>
      <c r="L2589" s="876"/>
      <c r="M2589" s="876"/>
      <c r="N2589" s="876"/>
      <c r="O2589" s="876"/>
      <c r="P2589" s="876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73"/>
      <c r="E2590" s="677"/>
      <c r="F2590" s="677"/>
      <c r="G2590" s="677"/>
      <c r="H2590" s="874"/>
      <c r="I2590" s="875"/>
      <c r="J2590" s="875"/>
      <c r="K2590" s="876"/>
      <c r="L2590" s="876"/>
      <c r="M2590" s="876"/>
      <c r="N2590" s="876"/>
      <c r="O2590" s="876"/>
      <c r="P2590" s="876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73"/>
      <c r="E2591" s="677"/>
      <c r="F2591" s="677"/>
      <c r="G2591" s="677"/>
      <c r="H2591" s="874"/>
      <c r="I2591" s="875"/>
      <c r="J2591" s="875"/>
      <c r="K2591" s="876"/>
      <c r="L2591" s="876"/>
      <c r="M2591" s="876"/>
      <c r="N2591" s="876"/>
      <c r="O2591" s="876"/>
      <c r="P2591" s="876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73"/>
      <c r="E2592" s="677"/>
      <c r="F2592" s="677"/>
      <c r="G2592" s="677"/>
      <c r="H2592" s="874"/>
      <c r="I2592" s="875"/>
      <c r="J2592" s="875"/>
      <c r="K2592" s="876"/>
      <c r="L2592" s="876"/>
      <c r="M2592" s="876"/>
      <c r="N2592" s="876"/>
      <c r="O2592" s="876"/>
      <c r="P2592" s="876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73"/>
      <c r="E2593" s="677"/>
      <c r="F2593" s="677"/>
      <c r="G2593" s="677"/>
      <c r="H2593" s="874"/>
      <c r="I2593" s="875"/>
      <c r="J2593" s="875"/>
      <c r="K2593" s="876"/>
      <c r="L2593" s="876"/>
      <c r="M2593" s="876"/>
      <c r="N2593" s="876"/>
      <c r="O2593" s="876"/>
      <c r="P2593" s="876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73"/>
      <c r="E2594" s="677"/>
      <c r="F2594" s="677"/>
      <c r="G2594" s="677"/>
      <c r="H2594" s="874"/>
      <c r="I2594" s="875"/>
      <c r="J2594" s="875"/>
      <c r="K2594" s="876"/>
      <c r="L2594" s="876"/>
      <c r="M2594" s="876"/>
      <c r="N2594" s="876"/>
      <c r="O2594" s="876"/>
      <c r="P2594" s="876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73"/>
      <c r="E2595" s="677"/>
      <c r="F2595" s="677"/>
      <c r="G2595" s="677"/>
      <c r="H2595" s="874"/>
      <c r="I2595" s="875"/>
      <c r="J2595" s="875"/>
      <c r="K2595" s="876"/>
      <c r="L2595" s="876"/>
      <c r="M2595" s="876"/>
      <c r="N2595" s="876"/>
      <c r="O2595" s="876"/>
      <c r="P2595" s="876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73"/>
      <c r="E2596" s="677"/>
      <c r="F2596" s="677"/>
      <c r="G2596" s="677"/>
      <c r="H2596" s="874"/>
      <c r="I2596" s="875"/>
      <c r="J2596" s="875"/>
      <c r="K2596" s="876"/>
      <c r="L2596" s="876"/>
      <c r="M2596" s="876"/>
      <c r="N2596" s="876"/>
      <c r="O2596" s="876"/>
      <c r="P2596" s="876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73"/>
      <c r="E2597" s="677"/>
      <c r="F2597" s="677"/>
      <c r="G2597" s="677"/>
      <c r="H2597" s="874"/>
      <c r="I2597" s="875"/>
      <c r="J2597" s="875"/>
      <c r="K2597" s="876"/>
      <c r="L2597" s="876"/>
      <c r="M2597" s="876"/>
      <c r="N2597" s="876"/>
      <c r="O2597" s="876"/>
      <c r="P2597" s="876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73"/>
      <c r="E2598" s="677"/>
      <c r="F2598" s="677"/>
      <c r="G2598" s="677"/>
      <c r="H2598" s="874"/>
      <c r="I2598" s="875"/>
      <c r="J2598" s="875"/>
      <c r="K2598" s="876"/>
      <c r="L2598" s="876"/>
      <c r="M2598" s="876"/>
      <c r="N2598" s="876"/>
      <c r="O2598" s="876"/>
      <c r="P2598" s="876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73"/>
      <c r="E2599" s="677"/>
      <c r="F2599" s="677"/>
      <c r="G2599" s="677"/>
      <c r="H2599" s="874"/>
      <c r="I2599" s="875"/>
      <c r="J2599" s="875"/>
      <c r="K2599" s="876"/>
      <c r="L2599" s="876"/>
      <c r="M2599" s="876"/>
      <c r="N2599" s="876"/>
      <c r="O2599" s="876"/>
      <c r="P2599" s="876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73"/>
      <c r="E2600" s="677"/>
      <c r="F2600" s="677"/>
      <c r="G2600" s="677"/>
      <c r="H2600" s="874"/>
      <c r="I2600" s="875"/>
      <c r="J2600" s="875"/>
      <c r="K2600" s="876"/>
      <c r="L2600" s="876"/>
      <c r="M2600" s="876"/>
      <c r="N2600" s="876"/>
      <c r="O2600" s="876"/>
      <c r="P2600" s="876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73"/>
      <c r="E2601" s="677"/>
      <c r="F2601" s="677"/>
      <c r="G2601" s="677"/>
      <c r="H2601" s="874"/>
      <c r="I2601" s="875"/>
      <c r="J2601" s="875"/>
      <c r="K2601" s="876"/>
      <c r="L2601" s="876"/>
      <c r="M2601" s="876"/>
      <c r="N2601" s="876"/>
      <c r="O2601" s="876"/>
      <c r="P2601" s="876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73"/>
      <c r="E2602" s="677"/>
      <c r="F2602" s="677"/>
      <c r="G2602" s="677"/>
      <c r="H2602" s="874"/>
      <c r="I2602" s="875"/>
      <c r="J2602" s="875"/>
      <c r="K2602" s="876"/>
      <c r="L2602" s="876"/>
      <c r="M2602" s="876"/>
      <c r="N2602" s="876"/>
      <c r="O2602" s="876"/>
      <c r="P2602" s="876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73"/>
      <c r="E2603" s="677"/>
      <c r="F2603" s="677"/>
      <c r="G2603" s="677"/>
      <c r="H2603" s="874"/>
      <c r="I2603" s="875"/>
      <c r="J2603" s="875"/>
      <c r="K2603" s="876"/>
      <c r="L2603" s="876"/>
      <c r="M2603" s="876"/>
      <c r="N2603" s="876"/>
      <c r="O2603" s="876"/>
      <c r="P2603" s="876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73"/>
      <c r="E2604" s="677"/>
      <c r="F2604" s="677"/>
      <c r="G2604" s="677"/>
      <c r="H2604" s="874"/>
      <c r="I2604" s="875"/>
      <c r="J2604" s="875"/>
      <c r="K2604" s="876"/>
      <c r="L2604" s="876"/>
      <c r="M2604" s="876"/>
      <c r="N2604" s="876"/>
      <c r="O2604" s="876"/>
      <c r="P2604" s="876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73"/>
      <c r="E2605" s="677"/>
      <c r="F2605" s="677"/>
      <c r="G2605" s="677"/>
      <c r="H2605" s="874"/>
      <c r="I2605" s="875"/>
      <c r="J2605" s="875"/>
      <c r="K2605" s="876"/>
      <c r="L2605" s="876"/>
      <c r="M2605" s="876"/>
      <c r="N2605" s="876"/>
      <c r="O2605" s="876"/>
      <c r="P2605" s="876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73"/>
      <c r="E2606" s="677"/>
      <c r="F2606" s="677"/>
      <c r="G2606" s="677"/>
      <c r="H2606" s="874"/>
      <c r="I2606" s="875"/>
      <c r="J2606" s="875"/>
      <c r="K2606" s="876"/>
      <c r="L2606" s="876"/>
      <c r="M2606" s="876"/>
      <c r="N2606" s="876"/>
      <c r="O2606" s="876"/>
      <c r="P2606" s="876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73"/>
      <c r="E2607" s="677"/>
      <c r="F2607" s="677"/>
      <c r="G2607" s="677"/>
      <c r="H2607" s="874"/>
      <c r="I2607" s="875"/>
      <c r="J2607" s="875"/>
      <c r="K2607" s="876"/>
      <c r="L2607" s="876"/>
      <c r="M2607" s="876"/>
      <c r="N2607" s="876"/>
      <c r="O2607" s="876"/>
      <c r="P2607" s="876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73"/>
      <c r="E2608" s="677"/>
      <c r="F2608" s="677"/>
      <c r="G2608" s="677"/>
      <c r="H2608" s="874"/>
      <c r="I2608" s="875"/>
      <c r="J2608" s="875"/>
      <c r="K2608" s="876"/>
      <c r="L2608" s="876"/>
      <c r="M2608" s="876"/>
      <c r="N2608" s="876"/>
      <c r="O2608" s="876"/>
      <c r="P2608" s="876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73"/>
      <c r="E2609" s="677"/>
      <c r="F2609" s="677"/>
      <c r="G2609" s="677"/>
      <c r="H2609" s="874"/>
      <c r="I2609" s="875"/>
      <c r="J2609" s="875"/>
      <c r="K2609" s="876"/>
      <c r="L2609" s="876"/>
      <c r="M2609" s="876"/>
      <c r="N2609" s="876"/>
      <c r="O2609" s="876"/>
      <c r="P2609" s="876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73"/>
      <c r="E2610" s="677"/>
      <c r="F2610" s="677"/>
      <c r="G2610" s="677"/>
      <c r="H2610" s="874"/>
      <c r="I2610" s="875"/>
      <c r="J2610" s="875"/>
      <c r="K2610" s="876"/>
      <c r="L2610" s="876"/>
      <c r="M2610" s="876"/>
      <c r="N2610" s="876"/>
      <c r="O2610" s="876"/>
      <c r="P2610" s="876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73"/>
      <c r="E2611" s="677"/>
      <c r="F2611" s="677"/>
      <c r="G2611" s="677"/>
      <c r="H2611" s="874"/>
      <c r="I2611" s="875"/>
      <c r="J2611" s="875"/>
      <c r="K2611" s="876"/>
      <c r="L2611" s="876"/>
      <c r="M2611" s="876"/>
      <c r="N2611" s="876"/>
      <c r="O2611" s="876"/>
      <c r="P2611" s="876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73"/>
      <c r="E2612" s="677"/>
      <c r="F2612" s="677"/>
      <c r="G2612" s="677"/>
      <c r="H2612" s="874"/>
      <c r="I2612" s="875"/>
      <c r="J2612" s="875"/>
      <c r="K2612" s="876"/>
      <c r="L2612" s="876"/>
      <c r="M2612" s="876"/>
      <c r="N2612" s="876"/>
      <c r="O2612" s="876"/>
      <c r="P2612" s="876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73"/>
      <c r="E2613" s="677"/>
      <c r="F2613" s="677"/>
      <c r="G2613" s="677"/>
      <c r="H2613" s="874"/>
      <c r="I2613" s="875"/>
      <c r="J2613" s="875"/>
      <c r="K2613" s="876"/>
      <c r="L2613" s="876"/>
      <c r="M2613" s="876"/>
      <c r="N2613" s="876"/>
      <c r="O2613" s="876"/>
      <c r="P2613" s="876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73"/>
      <c r="E2614" s="677"/>
      <c r="F2614" s="677"/>
      <c r="G2614" s="677"/>
      <c r="H2614" s="874"/>
      <c r="I2614" s="875"/>
      <c r="J2614" s="875"/>
      <c r="K2614" s="876"/>
      <c r="L2614" s="876"/>
      <c r="M2614" s="876"/>
      <c r="N2614" s="876"/>
      <c r="O2614" s="876"/>
      <c r="P2614" s="876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73"/>
      <c r="E2615" s="677"/>
      <c r="F2615" s="677"/>
      <c r="G2615" s="677"/>
      <c r="H2615" s="874"/>
      <c r="I2615" s="875"/>
      <c r="J2615" s="875"/>
      <c r="K2615" s="876"/>
      <c r="L2615" s="876"/>
      <c r="M2615" s="876"/>
      <c r="N2615" s="876"/>
      <c r="O2615" s="876"/>
      <c r="P2615" s="876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73"/>
      <c r="E2616" s="677"/>
      <c r="F2616" s="677"/>
      <c r="G2616" s="677"/>
      <c r="H2616" s="874"/>
      <c r="I2616" s="875"/>
      <c r="J2616" s="875"/>
      <c r="K2616" s="876"/>
      <c r="L2616" s="876"/>
      <c r="M2616" s="876"/>
      <c r="N2616" s="876"/>
      <c r="O2616" s="876"/>
      <c r="P2616" s="876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73"/>
      <c r="E2617" s="677"/>
      <c r="F2617" s="677"/>
      <c r="G2617" s="677"/>
      <c r="H2617" s="874"/>
      <c r="I2617" s="875"/>
      <c r="J2617" s="875"/>
      <c r="K2617" s="876"/>
      <c r="L2617" s="876"/>
      <c r="M2617" s="876"/>
      <c r="N2617" s="876"/>
      <c r="O2617" s="876"/>
      <c r="P2617" s="876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73"/>
      <c r="E2618" s="677"/>
      <c r="F2618" s="677"/>
      <c r="G2618" s="677"/>
      <c r="H2618" s="874"/>
      <c r="I2618" s="875"/>
      <c r="J2618" s="875"/>
      <c r="K2618" s="876"/>
      <c r="L2618" s="876"/>
      <c r="M2618" s="876"/>
      <c r="N2618" s="876"/>
      <c r="O2618" s="876"/>
      <c r="P2618" s="876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73"/>
      <c r="E2619" s="677"/>
      <c r="F2619" s="677"/>
      <c r="G2619" s="677"/>
      <c r="H2619" s="874"/>
      <c r="I2619" s="875"/>
      <c r="J2619" s="875"/>
      <c r="K2619" s="876"/>
      <c r="L2619" s="876"/>
      <c r="M2619" s="876"/>
      <c r="N2619" s="876"/>
      <c r="O2619" s="876"/>
      <c r="P2619" s="876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73"/>
      <c r="E2620" s="677"/>
      <c r="F2620" s="677"/>
      <c r="G2620" s="677"/>
      <c r="H2620" s="874"/>
      <c r="I2620" s="875"/>
      <c r="J2620" s="875"/>
      <c r="K2620" s="876"/>
      <c r="L2620" s="876"/>
      <c r="M2620" s="876"/>
      <c r="N2620" s="876"/>
      <c r="O2620" s="876"/>
      <c r="P2620" s="876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73"/>
      <c r="E2621" s="677"/>
      <c r="F2621" s="677"/>
      <c r="G2621" s="677"/>
      <c r="H2621" s="874"/>
      <c r="I2621" s="875"/>
      <c r="J2621" s="875"/>
      <c r="K2621" s="876"/>
      <c r="L2621" s="876"/>
      <c r="M2621" s="876"/>
      <c r="N2621" s="876"/>
      <c r="O2621" s="876"/>
      <c r="P2621" s="876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73"/>
      <c r="E2622" s="677"/>
      <c r="F2622" s="677"/>
      <c r="G2622" s="677"/>
      <c r="H2622" s="874"/>
      <c r="I2622" s="875"/>
      <c r="J2622" s="875"/>
      <c r="K2622" s="876"/>
      <c r="L2622" s="876"/>
      <c r="M2622" s="876"/>
      <c r="N2622" s="876"/>
      <c r="O2622" s="876"/>
      <c r="P2622" s="876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73"/>
      <c r="E2623" s="677"/>
      <c r="F2623" s="677"/>
      <c r="G2623" s="677"/>
      <c r="H2623" s="874"/>
      <c r="I2623" s="875"/>
      <c r="J2623" s="875"/>
      <c r="K2623" s="876"/>
      <c r="L2623" s="876"/>
      <c r="M2623" s="876"/>
      <c r="N2623" s="876"/>
      <c r="O2623" s="876"/>
      <c r="P2623" s="876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73"/>
      <c r="E2624" s="677"/>
      <c r="F2624" s="677"/>
      <c r="G2624" s="677"/>
      <c r="H2624" s="874"/>
      <c r="I2624" s="875"/>
      <c r="J2624" s="875"/>
      <c r="K2624" s="876"/>
      <c r="L2624" s="876"/>
      <c r="M2624" s="876"/>
      <c r="N2624" s="876"/>
      <c r="O2624" s="876"/>
      <c r="P2624" s="876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73"/>
      <c r="E2625" s="677"/>
      <c r="F2625" s="677"/>
      <c r="G2625" s="677"/>
      <c r="H2625" s="874"/>
      <c r="I2625" s="875"/>
      <c r="J2625" s="875"/>
      <c r="K2625" s="876"/>
      <c r="L2625" s="876"/>
      <c r="M2625" s="876"/>
      <c r="N2625" s="876"/>
      <c r="O2625" s="876"/>
      <c r="P2625" s="876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73"/>
      <c r="E2626" s="677"/>
      <c r="F2626" s="677"/>
      <c r="G2626" s="677"/>
      <c r="H2626" s="874"/>
      <c r="I2626" s="875"/>
      <c r="J2626" s="875"/>
      <c r="K2626" s="876"/>
      <c r="L2626" s="876"/>
      <c r="M2626" s="876"/>
      <c r="N2626" s="876"/>
      <c r="O2626" s="876"/>
      <c r="P2626" s="876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73"/>
      <c r="E2627" s="677"/>
      <c r="F2627" s="677"/>
      <c r="G2627" s="677"/>
      <c r="H2627" s="874"/>
      <c r="I2627" s="875"/>
      <c r="J2627" s="875"/>
      <c r="K2627" s="876"/>
      <c r="L2627" s="876"/>
      <c r="M2627" s="876"/>
      <c r="N2627" s="876"/>
      <c r="O2627" s="876"/>
      <c r="P2627" s="876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73"/>
      <c r="E2628" s="677"/>
      <c r="F2628" s="677"/>
      <c r="G2628" s="677"/>
      <c r="H2628" s="874"/>
      <c r="I2628" s="875"/>
      <c r="J2628" s="875"/>
      <c r="K2628" s="876"/>
      <c r="L2628" s="876"/>
      <c r="M2628" s="876"/>
      <c r="N2628" s="876"/>
      <c r="O2628" s="876"/>
      <c r="P2628" s="876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73"/>
      <c r="E2629" s="677"/>
      <c r="F2629" s="677"/>
      <c r="G2629" s="677"/>
      <c r="H2629" s="874"/>
      <c r="I2629" s="875"/>
      <c r="J2629" s="875"/>
      <c r="K2629" s="876"/>
      <c r="L2629" s="876"/>
      <c r="M2629" s="876"/>
      <c r="N2629" s="876"/>
      <c r="O2629" s="876"/>
      <c r="P2629" s="876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73"/>
      <c r="E2630" s="677"/>
      <c r="F2630" s="677"/>
      <c r="G2630" s="677"/>
      <c r="H2630" s="874"/>
      <c r="I2630" s="875"/>
      <c r="J2630" s="875"/>
      <c r="K2630" s="876"/>
      <c r="L2630" s="876"/>
      <c r="M2630" s="876"/>
      <c r="N2630" s="876"/>
      <c r="O2630" s="876"/>
      <c r="P2630" s="876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73"/>
      <c r="E2631" s="677"/>
      <c r="F2631" s="677"/>
      <c r="G2631" s="677"/>
      <c r="H2631" s="874"/>
      <c r="I2631" s="875"/>
      <c r="J2631" s="875"/>
      <c r="K2631" s="876"/>
      <c r="L2631" s="876"/>
      <c r="M2631" s="876"/>
      <c r="N2631" s="876"/>
      <c r="O2631" s="876"/>
      <c r="P2631" s="876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73"/>
      <c r="E2632" s="677"/>
      <c r="F2632" s="677"/>
      <c r="G2632" s="677"/>
      <c r="H2632" s="874"/>
      <c r="I2632" s="875"/>
      <c r="J2632" s="875"/>
      <c r="K2632" s="876"/>
      <c r="L2632" s="876"/>
      <c r="M2632" s="876"/>
      <c r="N2632" s="876"/>
      <c r="O2632" s="876"/>
      <c r="P2632" s="876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73"/>
      <c r="E2633" s="677"/>
      <c r="F2633" s="677"/>
      <c r="G2633" s="677"/>
      <c r="H2633" s="874"/>
      <c r="I2633" s="875"/>
      <c r="J2633" s="875"/>
      <c r="K2633" s="876"/>
      <c r="L2633" s="876"/>
      <c r="M2633" s="876"/>
      <c r="N2633" s="876"/>
      <c r="O2633" s="876"/>
      <c r="P2633" s="876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73"/>
      <c r="E2634" s="677"/>
      <c r="F2634" s="677"/>
      <c r="G2634" s="677"/>
      <c r="H2634" s="874"/>
      <c r="I2634" s="875"/>
      <c r="J2634" s="875"/>
      <c r="K2634" s="876"/>
      <c r="L2634" s="876"/>
      <c r="M2634" s="876"/>
      <c r="N2634" s="876"/>
      <c r="O2634" s="876"/>
      <c r="P2634" s="876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73"/>
      <c r="E2635" s="677"/>
      <c r="F2635" s="677"/>
      <c r="G2635" s="677"/>
      <c r="H2635" s="874"/>
      <c r="I2635" s="875"/>
      <c r="J2635" s="875"/>
      <c r="K2635" s="876"/>
      <c r="L2635" s="876"/>
      <c r="M2635" s="876"/>
      <c r="N2635" s="876"/>
      <c r="O2635" s="876"/>
      <c r="P2635" s="876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73"/>
      <c r="E2636" s="677"/>
      <c r="F2636" s="677"/>
      <c r="G2636" s="677"/>
      <c r="H2636" s="874"/>
      <c r="I2636" s="875"/>
      <c r="J2636" s="875"/>
      <c r="K2636" s="876"/>
      <c r="L2636" s="876"/>
      <c r="M2636" s="876"/>
      <c r="N2636" s="876"/>
      <c r="O2636" s="876"/>
      <c r="P2636" s="876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73"/>
      <c r="E2637" s="677"/>
      <c r="F2637" s="677"/>
      <c r="G2637" s="677"/>
      <c r="H2637" s="874"/>
      <c r="I2637" s="875"/>
      <c r="J2637" s="875"/>
      <c r="K2637" s="876"/>
      <c r="L2637" s="876"/>
      <c r="M2637" s="876"/>
      <c r="N2637" s="876"/>
      <c r="O2637" s="876"/>
      <c r="P2637" s="876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73"/>
      <c r="E2638" s="677"/>
      <c r="F2638" s="677"/>
      <c r="G2638" s="677"/>
      <c r="H2638" s="874"/>
      <c r="I2638" s="875"/>
      <c r="J2638" s="875"/>
      <c r="K2638" s="876"/>
      <c r="L2638" s="876"/>
      <c r="M2638" s="876"/>
      <c r="N2638" s="876"/>
      <c r="O2638" s="876"/>
      <c r="P2638" s="876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73"/>
      <c r="E2639" s="677"/>
      <c r="F2639" s="677"/>
      <c r="G2639" s="677"/>
      <c r="H2639" s="874"/>
      <c r="I2639" s="875"/>
      <c r="J2639" s="875"/>
      <c r="K2639" s="876"/>
      <c r="L2639" s="876"/>
      <c r="M2639" s="876"/>
      <c r="N2639" s="876"/>
      <c r="O2639" s="876"/>
      <c r="P2639" s="876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73"/>
      <c r="E2640" s="677"/>
      <c r="F2640" s="677"/>
      <c r="G2640" s="677"/>
      <c r="H2640" s="874"/>
      <c r="I2640" s="875"/>
      <c r="J2640" s="875"/>
      <c r="K2640" s="876"/>
      <c r="L2640" s="876"/>
      <c r="M2640" s="876"/>
      <c r="N2640" s="876"/>
      <c r="O2640" s="876"/>
      <c r="P2640" s="876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73"/>
      <c r="E2641" s="677"/>
      <c r="F2641" s="677"/>
      <c r="G2641" s="677"/>
      <c r="H2641" s="874"/>
      <c r="I2641" s="875"/>
      <c r="J2641" s="875"/>
      <c r="K2641" s="876"/>
      <c r="L2641" s="876"/>
      <c r="M2641" s="876"/>
      <c r="N2641" s="876"/>
      <c r="O2641" s="876"/>
      <c r="P2641" s="876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73"/>
      <c r="E2642" s="677"/>
      <c r="F2642" s="677"/>
      <c r="G2642" s="677"/>
      <c r="H2642" s="874"/>
      <c r="I2642" s="875"/>
      <c r="J2642" s="875"/>
      <c r="K2642" s="876"/>
      <c r="L2642" s="876"/>
      <c r="M2642" s="876"/>
      <c r="N2642" s="876"/>
      <c r="O2642" s="876"/>
      <c r="P2642" s="876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73"/>
      <c r="E2643" s="677"/>
      <c r="F2643" s="677"/>
      <c r="G2643" s="677"/>
      <c r="H2643" s="874"/>
      <c r="I2643" s="875"/>
      <c r="J2643" s="875"/>
      <c r="K2643" s="876"/>
      <c r="L2643" s="876"/>
      <c r="M2643" s="876"/>
      <c r="N2643" s="876"/>
      <c r="O2643" s="876"/>
      <c r="P2643" s="876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73"/>
      <c r="E2644" s="677"/>
      <c r="F2644" s="677"/>
      <c r="G2644" s="677"/>
      <c r="H2644" s="874"/>
      <c r="I2644" s="875"/>
      <c r="J2644" s="875"/>
      <c r="K2644" s="876"/>
      <c r="L2644" s="876"/>
      <c r="M2644" s="876"/>
      <c r="N2644" s="876"/>
      <c r="O2644" s="876"/>
      <c r="P2644" s="876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73"/>
      <c r="E2645" s="677"/>
      <c r="F2645" s="677"/>
      <c r="G2645" s="677"/>
      <c r="H2645" s="874"/>
      <c r="I2645" s="875"/>
      <c r="J2645" s="875"/>
      <c r="K2645" s="876"/>
      <c r="L2645" s="876"/>
      <c r="M2645" s="876"/>
      <c r="N2645" s="876"/>
      <c r="O2645" s="876"/>
      <c r="P2645" s="876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73"/>
      <c r="E2646" s="677"/>
      <c r="F2646" s="677"/>
      <c r="G2646" s="677"/>
      <c r="H2646" s="874"/>
      <c r="I2646" s="875"/>
      <c r="J2646" s="875"/>
      <c r="K2646" s="876"/>
      <c r="L2646" s="876"/>
      <c r="M2646" s="876"/>
      <c r="N2646" s="876"/>
      <c r="O2646" s="876"/>
      <c r="P2646" s="876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73"/>
      <c r="E2647" s="677"/>
      <c r="F2647" s="677"/>
      <c r="G2647" s="677"/>
      <c r="H2647" s="874"/>
      <c r="I2647" s="875"/>
      <c r="J2647" s="875"/>
      <c r="K2647" s="876"/>
      <c r="L2647" s="876"/>
      <c r="M2647" s="876"/>
      <c r="N2647" s="876"/>
      <c r="O2647" s="876"/>
      <c r="P2647" s="876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73"/>
      <c r="E2648" s="677"/>
      <c r="F2648" s="677"/>
      <c r="G2648" s="677"/>
      <c r="H2648" s="874"/>
      <c r="I2648" s="875"/>
      <c r="J2648" s="875"/>
      <c r="K2648" s="876"/>
      <c r="L2648" s="876"/>
      <c r="M2648" s="876"/>
      <c r="N2648" s="876"/>
      <c r="O2648" s="876"/>
      <c r="P2648" s="876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73"/>
      <c r="E2649" s="677"/>
      <c r="F2649" s="677"/>
      <c r="G2649" s="677"/>
      <c r="H2649" s="874"/>
      <c r="I2649" s="875"/>
      <c r="J2649" s="875"/>
      <c r="K2649" s="876"/>
      <c r="L2649" s="876"/>
      <c r="M2649" s="876"/>
      <c r="N2649" s="876"/>
      <c r="O2649" s="876"/>
      <c r="P2649" s="876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73"/>
      <c r="E2650" s="677"/>
      <c r="F2650" s="677"/>
      <c r="G2650" s="677"/>
      <c r="H2650" s="874"/>
      <c r="I2650" s="875"/>
      <c r="J2650" s="875"/>
      <c r="K2650" s="876"/>
      <c r="L2650" s="876"/>
      <c r="M2650" s="876"/>
      <c r="N2650" s="876"/>
      <c r="O2650" s="876"/>
      <c r="P2650" s="876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73"/>
      <c r="E2651" s="677"/>
      <c r="F2651" s="677"/>
      <c r="G2651" s="677"/>
      <c r="H2651" s="874"/>
      <c r="I2651" s="875"/>
      <c r="J2651" s="875"/>
      <c r="K2651" s="876"/>
      <c r="L2651" s="876"/>
      <c r="M2651" s="876"/>
      <c r="N2651" s="876"/>
      <c r="O2651" s="876"/>
      <c r="P2651" s="876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73"/>
      <c r="E2652" s="677"/>
      <c r="F2652" s="677"/>
      <c r="G2652" s="677"/>
      <c r="H2652" s="874"/>
      <c r="I2652" s="875"/>
      <c r="J2652" s="875"/>
      <c r="K2652" s="876"/>
      <c r="L2652" s="876"/>
      <c r="M2652" s="876"/>
      <c r="N2652" s="876"/>
      <c r="O2652" s="876"/>
      <c r="P2652" s="876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73"/>
      <c r="E2653" s="677"/>
      <c r="F2653" s="677"/>
      <c r="G2653" s="677"/>
      <c r="H2653" s="874"/>
      <c r="I2653" s="875"/>
      <c r="J2653" s="875"/>
      <c r="K2653" s="876"/>
      <c r="L2653" s="876"/>
      <c r="M2653" s="876"/>
      <c r="N2653" s="876"/>
      <c r="O2653" s="876"/>
      <c r="P2653" s="876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73"/>
      <c r="E2654" s="677"/>
      <c r="F2654" s="677"/>
      <c r="G2654" s="677"/>
      <c r="H2654" s="874"/>
      <c r="I2654" s="875"/>
      <c r="J2654" s="875"/>
      <c r="K2654" s="876"/>
      <c r="L2654" s="876"/>
      <c r="M2654" s="876"/>
      <c r="N2654" s="876"/>
      <c r="O2654" s="876"/>
      <c r="P2654" s="876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73"/>
      <c r="E2655" s="677"/>
      <c r="F2655" s="677"/>
      <c r="G2655" s="677"/>
      <c r="H2655" s="874"/>
      <c r="I2655" s="875"/>
      <c r="J2655" s="875"/>
      <c r="K2655" s="876"/>
      <c r="L2655" s="876"/>
      <c r="M2655" s="876"/>
      <c r="N2655" s="876"/>
      <c r="O2655" s="876"/>
      <c r="P2655" s="876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73"/>
      <c r="E2656" s="677"/>
      <c r="F2656" s="677"/>
      <c r="G2656" s="677"/>
      <c r="H2656" s="874"/>
      <c r="I2656" s="875"/>
      <c r="J2656" s="875"/>
      <c r="K2656" s="876"/>
      <c r="L2656" s="876"/>
      <c r="M2656" s="876"/>
      <c r="N2656" s="876"/>
      <c r="O2656" s="876"/>
      <c r="P2656" s="876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73"/>
      <c r="E2657" s="677"/>
      <c r="F2657" s="677"/>
      <c r="G2657" s="677"/>
      <c r="H2657" s="874"/>
      <c r="I2657" s="875"/>
      <c r="J2657" s="875"/>
      <c r="K2657" s="876"/>
      <c r="L2657" s="876"/>
      <c r="M2657" s="876"/>
      <c r="N2657" s="876"/>
      <c r="O2657" s="876"/>
      <c r="P2657" s="876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73"/>
      <c r="E2658" s="677"/>
      <c r="F2658" s="677"/>
      <c r="G2658" s="677"/>
      <c r="H2658" s="874"/>
      <c r="I2658" s="875"/>
      <c r="J2658" s="875"/>
      <c r="K2658" s="876"/>
      <c r="L2658" s="876"/>
      <c r="M2658" s="876"/>
      <c r="N2658" s="876"/>
      <c r="O2658" s="876"/>
      <c r="P2658" s="876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73"/>
      <c r="E2659" s="677"/>
      <c r="F2659" s="677"/>
      <c r="G2659" s="677"/>
      <c r="H2659" s="874"/>
      <c r="I2659" s="875"/>
      <c r="J2659" s="875"/>
      <c r="K2659" s="876"/>
      <c r="L2659" s="876"/>
      <c r="M2659" s="876"/>
      <c r="N2659" s="876"/>
      <c r="O2659" s="876"/>
      <c r="P2659" s="876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73"/>
      <c r="E2660" s="677"/>
      <c r="F2660" s="677"/>
      <c r="G2660" s="677"/>
      <c r="H2660" s="874"/>
      <c r="I2660" s="875"/>
      <c r="J2660" s="875"/>
      <c r="K2660" s="876"/>
      <c r="L2660" s="876"/>
      <c r="M2660" s="876"/>
      <c r="N2660" s="876"/>
      <c r="O2660" s="876"/>
      <c r="P2660" s="876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73"/>
      <c r="E2661" s="677"/>
      <c r="F2661" s="677"/>
      <c r="G2661" s="677"/>
      <c r="H2661" s="874"/>
      <c r="I2661" s="875"/>
      <c r="J2661" s="875"/>
      <c r="K2661" s="876"/>
      <c r="L2661" s="876"/>
      <c r="M2661" s="876"/>
      <c r="N2661" s="876"/>
      <c r="O2661" s="876"/>
      <c r="P2661" s="876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73"/>
      <c r="E2662" s="677"/>
      <c r="F2662" s="677"/>
      <c r="G2662" s="677"/>
      <c r="H2662" s="874"/>
      <c r="I2662" s="875"/>
      <c r="J2662" s="875"/>
      <c r="K2662" s="876"/>
      <c r="L2662" s="876"/>
      <c r="M2662" s="876"/>
      <c r="N2662" s="876"/>
      <c r="O2662" s="876"/>
      <c r="P2662" s="876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73"/>
      <c r="E2663" s="677"/>
      <c r="F2663" s="677"/>
      <c r="G2663" s="677"/>
      <c r="H2663" s="874"/>
      <c r="I2663" s="875"/>
      <c r="J2663" s="875"/>
      <c r="K2663" s="876"/>
      <c r="L2663" s="876"/>
      <c r="M2663" s="876"/>
      <c r="N2663" s="876"/>
      <c r="O2663" s="876"/>
      <c r="P2663" s="876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73"/>
      <c r="E2664" s="677"/>
      <c r="F2664" s="677"/>
      <c r="G2664" s="677"/>
      <c r="H2664" s="874"/>
      <c r="I2664" s="875"/>
      <c r="J2664" s="875"/>
      <c r="K2664" s="876"/>
      <c r="L2664" s="876"/>
      <c r="M2664" s="876"/>
      <c r="N2664" s="876"/>
      <c r="O2664" s="876"/>
      <c r="P2664" s="876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73"/>
      <c r="E2665" s="677"/>
      <c r="F2665" s="677"/>
      <c r="G2665" s="677"/>
      <c r="H2665" s="874"/>
      <c r="I2665" s="875"/>
      <c r="J2665" s="875"/>
      <c r="K2665" s="876"/>
      <c r="L2665" s="876"/>
      <c r="M2665" s="876"/>
      <c r="N2665" s="876"/>
      <c r="O2665" s="876"/>
      <c r="P2665" s="876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73"/>
      <c r="E2666" s="677"/>
      <c r="F2666" s="677"/>
      <c r="G2666" s="677"/>
      <c r="H2666" s="874"/>
      <c r="I2666" s="875"/>
      <c r="J2666" s="875"/>
      <c r="K2666" s="876"/>
      <c r="L2666" s="876"/>
      <c r="M2666" s="876"/>
      <c r="N2666" s="876"/>
      <c r="O2666" s="876"/>
      <c r="P2666" s="876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73"/>
      <c r="E2667" s="677"/>
      <c r="F2667" s="677"/>
      <c r="G2667" s="677"/>
      <c r="H2667" s="874"/>
      <c r="I2667" s="875"/>
      <c r="J2667" s="875"/>
      <c r="K2667" s="876"/>
      <c r="L2667" s="876"/>
      <c r="M2667" s="876"/>
      <c r="N2667" s="876"/>
      <c r="O2667" s="876"/>
      <c r="P2667" s="876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73"/>
      <c r="E2668" s="677"/>
      <c r="F2668" s="677"/>
      <c r="G2668" s="677"/>
      <c r="H2668" s="874"/>
      <c r="I2668" s="875"/>
      <c r="J2668" s="875"/>
      <c r="K2668" s="876"/>
      <c r="L2668" s="876"/>
      <c r="M2668" s="876"/>
      <c r="N2668" s="876"/>
      <c r="O2668" s="876"/>
      <c r="P2668" s="876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73"/>
      <c r="E2669" s="677"/>
      <c r="F2669" s="677"/>
      <c r="G2669" s="677"/>
      <c r="H2669" s="874"/>
      <c r="I2669" s="875"/>
      <c r="J2669" s="875"/>
      <c r="K2669" s="876"/>
      <c r="L2669" s="876"/>
      <c r="M2669" s="876"/>
      <c r="N2669" s="876"/>
      <c r="O2669" s="876"/>
      <c r="P2669" s="876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73"/>
      <c r="E2670" s="677"/>
      <c r="F2670" s="677"/>
      <c r="G2670" s="677"/>
      <c r="H2670" s="874"/>
      <c r="I2670" s="875"/>
      <c r="J2670" s="875"/>
      <c r="K2670" s="876"/>
      <c r="L2670" s="876"/>
      <c r="M2670" s="876"/>
      <c r="N2670" s="876"/>
      <c r="O2670" s="876"/>
      <c r="P2670" s="876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73"/>
      <c r="E2671" s="677"/>
      <c r="F2671" s="677"/>
      <c r="G2671" s="677"/>
      <c r="H2671" s="874"/>
      <c r="I2671" s="875"/>
      <c r="J2671" s="875"/>
      <c r="K2671" s="876"/>
      <c r="L2671" s="876"/>
      <c r="M2671" s="876"/>
      <c r="N2671" s="876"/>
      <c r="O2671" s="876"/>
      <c r="P2671" s="876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73"/>
      <c r="E2672" s="677"/>
      <c r="F2672" s="677"/>
      <c r="G2672" s="677"/>
      <c r="H2672" s="874"/>
      <c r="I2672" s="875"/>
      <c r="J2672" s="875"/>
      <c r="K2672" s="876"/>
      <c r="L2672" s="876"/>
      <c r="M2672" s="876"/>
      <c r="N2672" s="876"/>
      <c r="O2672" s="876"/>
      <c r="P2672" s="876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73"/>
      <c r="E2673" s="677"/>
      <c r="F2673" s="677"/>
      <c r="G2673" s="677"/>
      <c r="H2673" s="874"/>
      <c r="I2673" s="875"/>
      <c r="J2673" s="875"/>
      <c r="K2673" s="876"/>
      <c r="L2673" s="876"/>
      <c r="M2673" s="876"/>
      <c r="N2673" s="876"/>
      <c r="O2673" s="876"/>
      <c r="P2673" s="876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73"/>
      <c r="E2674" s="677"/>
      <c r="F2674" s="677"/>
      <c r="G2674" s="677"/>
      <c r="H2674" s="874"/>
      <c r="I2674" s="875"/>
      <c r="J2674" s="875"/>
      <c r="K2674" s="876"/>
      <c r="L2674" s="876"/>
      <c r="M2674" s="876"/>
      <c r="N2674" s="876"/>
      <c r="O2674" s="876"/>
      <c r="P2674" s="876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73"/>
      <c r="E2675" s="677"/>
      <c r="F2675" s="677"/>
      <c r="G2675" s="677"/>
      <c r="H2675" s="874"/>
      <c r="I2675" s="875"/>
      <c r="J2675" s="875"/>
      <c r="K2675" s="876"/>
      <c r="L2675" s="876"/>
      <c r="M2675" s="876"/>
      <c r="N2675" s="876"/>
      <c r="O2675" s="876"/>
      <c r="P2675" s="876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73"/>
      <c r="E2676" s="677"/>
      <c r="F2676" s="677"/>
      <c r="G2676" s="677"/>
      <c r="H2676" s="874"/>
      <c r="I2676" s="875"/>
      <c r="J2676" s="875"/>
      <c r="K2676" s="876"/>
      <c r="L2676" s="876"/>
      <c r="M2676" s="876"/>
      <c r="N2676" s="876"/>
      <c r="O2676" s="876"/>
      <c r="P2676" s="876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73"/>
      <c r="E2677" s="677"/>
      <c r="F2677" s="677"/>
      <c r="G2677" s="677"/>
      <c r="H2677" s="874"/>
      <c r="I2677" s="875"/>
      <c r="J2677" s="875"/>
      <c r="K2677" s="876"/>
      <c r="L2677" s="876"/>
      <c r="M2677" s="876"/>
      <c r="N2677" s="876"/>
      <c r="O2677" s="876"/>
      <c r="P2677" s="876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73"/>
      <c r="E2678" s="677"/>
      <c r="F2678" s="677"/>
      <c r="G2678" s="677"/>
      <c r="H2678" s="874"/>
      <c r="I2678" s="875"/>
      <c r="J2678" s="875"/>
      <c r="K2678" s="876"/>
      <c r="L2678" s="876"/>
      <c r="M2678" s="876"/>
      <c r="N2678" s="876"/>
      <c r="O2678" s="876"/>
      <c r="P2678" s="876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73"/>
      <c r="E2679" s="677"/>
      <c r="F2679" s="677"/>
      <c r="G2679" s="677"/>
      <c r="H2679" s="874"/>
      <c r="I2679" s="875"/>
      <c r="J2679" s="875"/>
      <c r="K2679" s="876"/>
      <c r="L2679" s="876"/>
      <c r="M2679" s="876"/>
      <c r="N2679" s="876"/>
      <c r="O2679" s="876"/>
      <c r="P2679" s="876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73"/>
      <c r="E2680" s="677"/>
      <c r="F2680" s="677"/>
      <c r="G2680" s="677"/>
      <c r="H2680" s="874"/>
      <c r="I2680" s="875"/>
      <c r="J2680" s="875"/>
      <c r="K2680" s="876"/>
      <c r="L2680" s="876"/>
      <c r="M2680" s="876"/>
      <c r="N2680" s="876"/>
      <c r="O2680" s="876"/>
      <c r="P2680" s="876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73"/>
      <c r="E2681" s="677"/>
      <c r="F2681" s="677"/>
      <c r="G2681" s="677"/>
      <c r="H2681" s="874"/>
      <c r="I2681" s="875"/>
      <c r="J2681" s="875"/>
      <c r="K2681" s="876"/>
      <c r="L2681" s="876"/>
      <c r="M2681" s="876"/>
      <c r="N2681" s="876"/>
      <c r="O2681" s="876"/>
      <c r="P2681" s="876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73"/>
      <c r="E2682" s="677"/>
      <c r="F2682" s="677"/>
      <c r="G2682" s="677"/>
      <c r="H2682" s="874"/>
      <c r="I2682" s="875"/>
      <c r="J2682" s="875"/>
      <c r="K2682" s="876"/>
      <c r="L2682" s="876"/>
      <c r="M2682" s="876"/>
      <c r="N2682" s="876"/>
      <c r="O2682" s="876"/>
      <c r="P2682" s="876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73"/>
      <c r="E2683" s="677"/>
      <c r="F2683" s="677"/>
      <c r="G2683" s="677"/>
      <c r="H2683" s="874"/>
      <c r="I2683" s="875"/>
      <c r="J2683" s="875"/>
      <c r="K2683" s="876"/>
      <c r="L2683" s="876"/>
      <c r="M2683" s="876"/>
      <c r="N2683" s="876"/>
      <c r="O2683" s="876"/>
      <c r="P2683" s="876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73"/>
      <c r="E2684" s="677"/>
      <c r="F2684" s="677"/>
      <c r="G2684" s="677"/>
      <c r="H2684" s="874"/>
      <c r="I2684" s="875"/>
      <c r="J2684" s="875"/>
      <c r="K2684" s="876"/>
      <c r="L2684" s="876"/>
      <c r="M2684" s="876"/>
      <c r="N2684" s="876"/>
      <c r="O2684" s="876"/>
      <c r="P2684" s="876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73"/>
      <c r="E2685" s="677"/>
      <c r="F2685" s="677"/>
      <c r="G2685" s="677"/>
      <c r="H2685" s="874"/>
      <c r="I2685" s="875"/>
      <c r="J2685" s="875"/>
      <c r="K2685" s="876"/>
      <c r="L2685" s="876"/>
      <c r="M2685" s="876"/>
      <c r="N2685" s="876"/>
      <c r="O2685" s="876"/>
      <c r="P2685" s="876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73"/>
      <c r="E2686" s="677"/>
      <c r="F2686" s="677"/>
      <c r="G2686" s="677"/>
      <c r="H2686" s="874"/>
      <c r="I2686" s="875"/>
      <c r="J2686" s="875"/>
      <c r="K2686" s="876"/>
      <c r="L2686" s="876"/>
      <c r="M2686" s="876"/>
      <c r="N2686" s="876"/>
      <c r="O2686" s="876"/>
      <c r="P2686" s="876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73"/>
      <c r="E2687" s="677"/>
      <c r="F2687" s="677"/>
      <c r="G2687" s="677"/>
      <c r="H2687" s="874"/>
      <c r="I2687" s="875"/>
      <c r="J2687" s="875"/>
      <c r="K2687" s="876"/>
      <c r="L2687" s="876"/>
      <c r="M2687" s="876"/>
      <c r="N2687" s="876"/>
      <c r="O2687" s="876"/>
      <c r="P2687" s="876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73"/>
      <c r="E2688" s="677"/>
      <c r="F2688" s="677"/>
      <c r="G2688" s="677"/>
      <c r="H2688" s="874"/>
      <c r="I2688" s="875"/>
      <c r="J2688" s="875"/>
      <c r="K2688" s="876"/>
      <c r="L2688" s="876"/>
      <c r="M2688" s="876"/>
      <c r="N2688" s="876"/>
      <c r="O2688" s="876"/>
      <c r="P2688" s="876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73"/>
      <c r="E2689" s="677"/>
      <c r="F2689" s="677"/>
      <c r="G2689" s="677"/>
      <c r="H2689" s="874"/>
      <c r="I2689" s="875"/>
      <c r="J2689" s="875"/>
      <c r="K2689" s="876"/>
      <c r="L2689" s="876"/>
      <c r="M2689" s="876"/>
      <c r="N2689" s="876"/>
      <c r="O2689" s="876"/>
      <c r="P2689" s="876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73"/>
      <c r="E2690" s="677"/>
      <c r="F2690" s="677"/>
      <c r="G2690" s="677"/>
      <c r="H2690" s="874"/>
      <c r="I2690" s="875"/>
      <c r="J2690" s="875"/>
      <c r="K2690" s="876"/>
      <c r="L2690" s="876"/>
      <c r="M2690" s="876"/>
      <c r="N2690" s="876"/>
      <c r="O2690" s="876"/>
      <c r="P2690" s="876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73"/>
      <c r="E2691" s="677"/>
      <c r="F2691" s="677"/>
      <c r="G2691" s="677"/>
      <c r="H2691" s="874"/>
      <c r="I2691" s="875"/>
      <c r="J2691" s="875"/>
      <c r="K2691" s="876"/>
      <c r="L2691" s="876"/>
      <c r="M2691" s="876"/>
      <c r="N2691" s="876"/>
      <c r="O2691" s="876"/>
      <c r="P2691" s="876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73"/>
      <c r="E2692" s="677"/>
      <c r="F2692" s="677"/>
      <c r="G2692" s="677"/>
      <c r="H2692" s="874"/>
      <c r="I2692" s="875"/>
      <c r="J2692" s="875"/>
      <c r="K2692" s="876"/>
      <c r="L2692" s="876"/>
      <c r="M2692" s="876"/>
      <c r="N2692" s="876"/>
      <c r="O2692" s="876"/>
      <c r="P2692" s="876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73"/>
      <c r="E2693" s="677"/>
      <c r="F2693" s="677"/>
      <c r="G2693" s="677"/>
      <c r="H2693" s="874"/>
      <c r="I2693" s="875"/>
      <c r="J2693" s="875"/>
      <c r="K2693" s="876"/>
      <c r="L2693" s="876"/>
      <c r="M2693" s="876"/>
      <c r="N2693" s="876"/>
      <c r="O2693" s="876"/>
      <c r="P2693" s="876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73"/>
      <c r="E2694" s="677"/>
      <c r="F2694" s="677"/>
      <c r="G2694" s="677"/>
      <c r="H2694" s="874"/>
      <c r="I2694" s="875"/>
      <c r="J2694" s="875"/>
      <c r="K2694" s="876"/>
      <c r="L2694" s="876"/>
      <c r="M2694" s="876"/>
      <c r="N2694" s="876"/>
      <c r="O2694" s="876"/>
      <c r="P2694" s="876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73"/>
      <c r="E2695" s="677"/>
      <c r="F2695" s="677"/>
      <c r="G2695" s="677"/>
      <c r="H2695" s="874"/>
      <c r="I2695" s="875"/>
      <c r="J2695" s="875"/>
      <c r="K2695" s="876"/>
      <c r="L2695" s="876"/>
      <c r="M2695" s="876"/>
      <c r="N2695" s="876"/>
      <c r="O2695" s="876"/>
      <c r="P2695" s="876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73"/>
      <c r="E2696" s="677"/>
      <c r="F2696" s="677"/>
      <c r="G2696" s="677"/>
      <c r="H2696" s="874"/>
      <c r="I2696" s="875"/>
      <c r="J2696" s="875"/>
      <c r="K2696" s="876"/>
      <c r="L2696" s="876"/>
      <c r="M2696" s="876"/>
      <c r="N2696" s="876"/>
      <c r="O2696" s="876"/>
      <c r="P2696" s="876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73"/>
      <c r="E2697" s="677"/>
      <c r="F2697" s="677"/>
      <c r="G2697" s="677"/>
      <c r="H2697" s="874"/>
      <c r="I2697" s="875"/>
      <c r="J2697" s="875"/>
      <c r="K2697" s="876"/>
      <c r="L2697" s="876"/>
      <c r="M2697" s="876"/>
      <c r="N2697" s="876"/>
      <c r="O2697" s="876"/>
      <c r="P2697" s="876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73"/>
      <c r="E2698" s="677"/>
      <c r="F2698" s="677"/>
      <c r="G2698" s="677"/>
      <c r="H2698" s="874"/>
      <c r="I2698" s="875"/>
      <c r="J2698" s="875"/>
      <c r="K2698" s="876"/>
      <c r="L2698" s="876"/>
      <c r="M2698" s="876"/>
      <c r="N2698" s="876"/>
      <c r="O2698" s="876"/>
      <c r="P2698" s="876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73"/>
      <c r="E2699" s="677"/>
      <c r="F2699" s="677"/>
      <c r="G2699" s="677"/>
      <c r="H2699" s="874"/>
      <c r="I2699" s="875"/>
      <c r="J2699" s="875"/>
      <c r="K2699" s="876"/>
      <c r="L2699" s="876"/>
      <c r="M2699" s="876"/>
      <c r="N2699" s="876"/>
      <c r="O2699" s="876"/>
      <c r="P2699" s="876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73"/>
      <c r="E2700" s="677"/>
      <c r="F2700" s="677"/>
      <c r="G2700" s="677"/>
      <c r="H2700" s="874"/>
      <c r="I2700" s="875"/>
      <c r="J2700" s="875"/>
      <c r="K2700" s="876"/>
      <c r="L2700" s="876"/>
      <c r="M2700" s="876"/>
      <c r="N2700" s="876"/>
      <c r="O2700" s="876"/>
      <c r="P2700" s="876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73"/>
      <c r="E2701" s="677"/>
      <c r="F2701" s="677"/>
      <c r="G2701" s="677"/>
      <c r="H2701" s="874"/>
      <c r="I2701" s="875"/>
      <c r="J2701" s="875"/>
      <c r="K2701" s="876"/>
      <c r="L2701" s="876"/>
      <c r="M2701" s="876"/>
      <c r="N2701" s="876"/>
      <c r="O2701" s="876"/>
      <c r="P2701" s="876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73"/>
      <c r="E2702" s="677"/>
      <c r="F2702" s="677"/>
      <c r="G2702" s="677"/>
      <c r="H2702" s="874"/>
      <c r="I2702" s="875"/>
      <c r="J2702" s="875"/>
      <c r="K2702" s="876"/>
      <c r="L2702" s="876"/>
      <c r="M2702" s="876"/>
      <c r="N2702" s="876"/>
      <c r="O2702" s="876"/>
      <c r="P2702" s="876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73"/>
      <c r="E2703" s="677"/>
      <c r="F2703" s="677"/>
      <c r="G2703" s="677"/>
      <c r="H2703" s="874"/>
      <c r="I2703" s="875"/>
      <c r="J2703" s="875"/>
      <c r="K2703" s="876"/>
      <c r="L2703" s="876"/>
      <c r="M2703" s="876"/>
      <c r="N2703" s="876"/>
      <c r="O2703" s="876"/>
      <c r="P2703" s="876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73"/>
      <c r="E2704" s="677"/>
      <c r="F2704" s="677"/>
      <c r="G2704" s="677"/>
      <c r="H2704" s="874"/>
      <c r="I2704" s="875"/>
      <c r="J2704" s="875"/>
      <c r="K2704" s="876"/>
      <c r="L2704" s="876"/>
      <c r="M2704" s="876"/>
      <c r="N2704" s="876"/>
      <c r="O2704" s="876"/>
      <c r="P2704" s="876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73"/>
      <c r="E2705" s="677"/>
      <c r="F2705" s="677"/>
      <c r="G2705" s="677"/>
      <c r="H2705" s="874"/>
      <c r="I2705" s="875"/>
      <c r="J2705" s="875"/>
      <c r="K2705" s="876"/>
      <c r="L2705" s="876"/>
      <c r="M2705" s="876"/>
      <c r="N2705" s="876"/>
      <c r="O2705" s="876"/>
      <c r="P2705" s="876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73"/>
      <c r="E2706" s="677"/>
      <c r="F2706" s="677"/>
      <c r="G2706" s="677"/>
      <c r="H2706" s="874"/>
      <c r="I2706" s="875"/>
      <c r="J2706" s="875"/>
      <c r="K2706" s="876"/>
      <c r="L2706" s="876"/>
      <c r="M2706" s="876"/>
      <c r="N2706" s="876"/>
      <c r="O2706" s="876"/>
      <c r="P2706" s="876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73"/>
      <c r="E2707" s="677"/>
      <c r="F2707" s="677"/>
      <c r="G2707" s="677"/>
      <c r="H2707" s="874"/>
      <c r="I2707" s="875"/>
      <c r="J2707" s="875"/>
      <c r="K2707" s="876"/>
      <c r="L2707" s="876"/>
      <c r="M2707" s="876"/>
      <c r="N2707" s="876"/>
      <c r="O2707" s="876"/>
      <c r="P2707" s="876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73"/>
      <c r="E2708" s="677"/>
      <c r="F2708" s="677"/>
      <c r="G2708" s="677"/>
      <c r="H2708" s="874"/>
      <c r="I2708" s="875"/>
      <c r="J2708" s="875"/>
      <c r="K2708" s="876"/>
      <c r="L2708" s="876"/>
      <c r="M2708" s="876"/>
      <c r="N2708" s="876"/>
      <c r="O2708" s="876"/>
      <c r="P2708" s="876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73"/>
      <c r="E2709" s="677"/>
      <c r="F2709" s="677"/>
      <c r="G2709" s="677"/>
      <c r="H2709" s="874"/>
      <c r="I2709" s="875"/>
      <c r="J2709" s="875"/>
      <c r="K2709" s="876"/>
      <c r="L2709" s="876"/>
      <c r="M2709" s="876"/>
      <c r="N2709" s="876"/>
      <c r="O2709" s="876"/>
      <c r="P2709" s="876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73"/>
      <c r="E2710" s="677"/>
      <c r="F2710" s="677"/>
      <c r="G2710" s="677"/>
      <c r="H2710" s="874"/>
      <c r="I2710" s="875"/>
      <c r="J2710" s="875"/>
      <c r="K2710" s="876"/>
      <c r="L2710" s="876"/>
      <c r="M2710" s="876"/>
      <c r="N2710" s="876"/>
      <c r="O2710" s="876"/>
      <c r="P2710" s="876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73"/>
      <c r="E2711" s="677"/>
      <c r="F2711" s="677"/>
      <c r="G2711" s="677"/>
      <c r="H2711" s="874"/>
      <c r="I2711" s="875"/>
      <c r="J2711" s="875"/>
      <c r="K2711" s="876"/>
      <c r="L2711" s="876"/>
      <c r="M2711" s="876"/>
      <c r="N2711" s="876"/>
      <c r="O2711" s="876"/>
      <c r="P2711" s="876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73"/>
      <c r="E2712" s="677"/>
      <c r="F2712" s="677"/>
      <c r="G2712" s="677"/>
      <c r="H2712" s="874"/>
      <c r="I2712" s="875"/>
      <c r="J2712" s="875"/>
      <c r="K2712" s="876"/>
      <c r="L2712" s="876"/>
      <c r="M2712" s="876"/>
      <c r="N2712" s="876"/>
      <c r="O2712" s="876"/>
      <c r="P2712" s="876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73"/>
      <c r="E2713" s="677"/>
      <c r="F2713" s="677"/>
      <c r="G2713" s="677"/>
      <c r="H2713" s="874"/>
      <c r="I2713" s="875"/>
      <c r="J2713" s="875"/>
      <c r="K2713" s="876"/>
      <c r="L2713" s="876"/>
      <c r="M2713" s="876"/>
      <c r="N2713" s="876"/>
      <c r="O2713" s="876"/>
      <c r="P2713" s="876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73"/>
      <c r="E2714" s="677"/>
      <c r="F2714" s="677"/>
      <c r="G2714" s="677"/>
      <c r="H2714" s="874"/>
      <c r="I2714" s="875"/>
      <c r="J2714" s="875"/>
      <c r="K2714" s="876"/>
      <c r="L2714" s="876"/>
      <c r="M2714" s="876"/>
      <c r="N2714" s="876"/>
      <c r="O2714" s="876"/>
      <c r="P2714" s="876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73"/>
      <c r="E2715" s="677"/>
      <c r="F2715" s="677"/>
      <c r="G2715" s="677"/>
      <c r="H2715" s="874"/>
      <c r="I2715" s="875"/>
      <c r="J2715" s="875"/>
      <c r="K2715" s="876"/>
      <c r="L2715" s="876"/>
      <c r="M2715" s="876"/>
      <c r="N2715" s="876"/>
      <c r="O2715" s="876"/>
      <c r="P2715" s="876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73"/>
      <c r="E2716" s="677"/>
      <c r="F2716" s="677"/>
      <c r="G2716" s="677"/>
      <c r="H2716" s="874"/>
      <c r="I2716" s="875"/>
      <c r="J2716" s="875"/>
      <c r="K2716" s="876"/>
      <c r="L2716" s="876"/>
      <c r="M2716" s="876"/>
      <c r="N2716" s="876"/>
      <c r="O2716" s="876"/>
      <c r="P2716" s="876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73"/>
      <c r="E2717" s="677"/>
      <c r="F2717" s="677"/>
      <c r="G2717" s="677"/>
      <c r="H2717" s="874"/>
      <c r="I2717" s="875"/>
      <c r="J2717" s="875"/>
      <c r="K2717" s="876"/>
      <c r="L2717" s="876"/>
      <c r="M2717" s="876"/>
      <c r="N2717" s="876"/>
      <c r="O2717" s="876"/>
      <c r="P2717" s="876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73"/>
      <c r="E2718" s="677"/>
      <c r="F2718" s="677"/>
      <c r="G2718" s="677"/>
      <c r="H2718" s="874"/>
      <c r="I2718" s="875"/>
      <c r="J2718" s="875"/>
      <c r="K2718" s="876"/>
      <c r="L2718" s="876"/>
      <c r="M2718" s="876"/>
      <c r="N2718" s="876"/>
      <c r="O2718" s="876"/>
      <c r="P2718" s="876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73"/>
      <c r="E2719" s="677"/>
      <c r="F2719" s="677"/>
      <c r="G2719" s="677"/>
      <c r="H2719" s="874"/>
      <c r="I2719" s="875"/>
      <c r="J2719" s="875"/>
      <c r="K2719" s="876"/>
      <c r="L2719" s="876"/>
      <c r="M2719" s="876"/>
      <c r="N2719" s="876"/>
      <c r="O2719" s="876"/>
      <c r="P2719" s="876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73"/>
      <c r="E2720" s="677"/>
      <c r="F2720" s="677"/>
      <c r="G2720" s="677"/>
      <c r="H2720" s="874"/>
      <c r="I2720" s="875"/>
      <c r="J2720" s="875"/>
      <c r="K2720" s="876"/>
      <c r="L2720" s="876"/>
      <c r="M2720" s="876"/>
      <c r="N2720" s="876"/>
      <c r="O2720" s="876"/>
      <c r="P2720" s="876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73"/>
      <c r="E2721" s="677"/>
      <c r="F2721" s="677"/>
      <c r="G2721" s="677"/>
      <c r="H2721" s="874"/>
      <c r="I2721" s="875"/>
      <c r="J2721" s="875"/>
      <c r="K2721" s="876"/>
      <c r="L2721" s="876"/>
      <c r="M2721" s="876"/>
      <c r="N2721" s="876"/>
      <c r="O2721" s="876"/>
      <c r="P2721" s="876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73"/>
      <c r="E2722" s="677"/>
      <c r="F2722" s="677"/>
      <c r="G2722" s="677"/>
      <c r="H2722" s="874"/>
      <c r="I2722" s="875"/>
      <c r="J2722" s="875"/>
      <c r="K2722" s="876"/>
      <c r="L2722" s="876"/>
      <c r="M2722" s="876"/>
      <c r="N2722" s="876"/>
      <c r="O2722" s="876"/>
      <c r="P2722" s="876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73"/>
      <c r="E2723" s="677"/>
      <c r="F2723" s="677"/>
      <c r="G2723" s="677"/>
      <c r="H2723" s="874"/>
      <c r="I2723" s="875"/>
      <c r="J2723" s="875"/>
      <c r="K2723" s="876"/>
      <c r="L2723" s="876"/>
      <c r="M2723" s="876"/>
      <c r="N2723" s="876"/>
      <c r="O2723" s="876"/>
      <c r="P2723" s="876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73"/>
      <c r="E2724" s="677"/>
      <c r="F2724" s="677"/>
      <c r="G2724" s="677"/>
      <c r="H2724" s="874"/>
      <c r="I2724" s="875"/>
      <c r="J2724" s="875"/>
      <c r="K2724" s="876"/>
      <c r="L2724" s="876"/>
      <c r="M2724" s="876"/>
      <c r="N2724" s="876"/>
      <c r="O2724" s="876"/>
      <c r="P2724" s="876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73"/>
      <c r="E2725" s="677"/>
      <c r="F2725" s="677"/>
      <c r="G2725" s="677"/>
      <c r="H2725" s="874"/>
      <c r="I2725" s="875"/>
      <c r="J2725" s="875"/>
      <c r="K2725" s="876"/>
      <c r="L2725" s="876"/>
      <c r="M2725" s="876"/>
      <c r="N2725" s="876"/>
      <c r="O2725" s="876"/>
      <c r="P2725" s="876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73"/>
      <c r="E2726" s="677"/>
      <c r="F2726" s="677"/>
      <c r="G2726" s="677"/>
      <c r="H2726" s="874"/>
      <c r="I2726" s="875"/>
      <c r="J2726" s="875"/>
      <c r="K2726" s="876"/>
      <c r="L2726" s="876"/>
      <c r="M2726" s="876"/>
      <c r="N2726" s="876"/>
      <c r="O2726" s="876"/>
      <c r="P2726" s="876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73"/>
      <c r="E2727" s="677"/>
      <c r="F2727" s="677"/>
      <c r="G2727" s="677"/>
      <c r="H2727" s="874"/>
      <c r="I2727" s="875"/>
      <c r="J2727" s="875"/>
      <c r="K2727" s="876"/>
      <c r="L2727" s="876"/>
      <c r="M2727" s="876"/>
      <c r="N2727" s="876"/>
      <c r="O2727" s="876"/>
      <c r="P2727" s="876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73"/>
      <c r="E2728" s="677"/>
      <c r="F2728" s="677"/>
      <c r="G2728" s="677"/>
      <c r="H2728" s="874"/>
      <c r="I2728" s="875"/>
      <c r="J2728" s="875"/>
      <c r="K2728" s="876"/>
      <c r="L2728" s="876"/>
      <c r="M2728" s="876"/>
      <c r="N2728" s="876"/>
      <c r="O2728" s="876"/>
      <c r="P2728" s="876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73"/>
      <c r="E2729" s="677"/>
      <c r="F2729" s="677"/>
      <c r="G2729" s="677"/>
      <c r="H2729" s="874"/>
      <c r="I2729" s="875"/>
      <c r="J2729" s="875"/>
      <c r="K2729" s="876"/>
      <c r="L2729" s="876"/>
      <c r="M2729" s="876"/>
      <c r="N2729" s="876"/>
      <c r="O2729" s="876"/>
      <c r="P2729" s="876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73"/>
      <c r="E2730" s="677"/>
      <c r="F2730" s="677"/>
      <c r="G2730" s="677"/>
      <c r="H2730" s="874"/>
      <c r="I2730" s="875"/>
      <c r="J2730" s="875"/>
      <c r="K2730" s="876"/>
      <c r="L2730" s="876"/>
      <c r="M2730" s="876"/>
      <c r="N2730" s="876"/>
      <c r="O2730" s="876"/>
      <c r="P2730" s="876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73"/>
      <c r="E2731" s="677"/>
      <c r="F2731" s="677"/>
      <c r="G2731" s="677"/>
      <c r="H2731" s="874"/>
      <c r="I2731" s="875"/>
      <c r="J2731" s="875"/>
      <c r="K2731" s="876"/>
      <c r="L2731" s="876"/>
      <c r="M2731" s="876"/>
      <c r="N2731" s="876"/>
      <c r="O2731" s="876"/>
      <c r="P2731" s="876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73"/>
      <c r="E2732" s="677"/>
      <c r="F2732" s="677"/>
      <c r="G2732" s="677"/>
      <c r="H2732" s="874"/>
      <c r="I2732" s="875"/>
      <c r="J2732" s="875"/>
      <c r="K2732" s="876"/>
      <c r="L2732" s="876"/>
      <c r="M2732" s="876"/>
      <c r="N2732" s="876"/>
      <c r="O2732" s="876"/>
      <c r="P2732" s="876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73"/>
      <c r="E2733" s="677"/>
      <c r="F2733" s="677"/>
      <c r="G2733" s="677"/>
      <c r="H2733" s="874"/>
      <c r="I2733" s="875"/>
      <c r="J2733" s="875"/>
      <c r="K2733" s="876"/>
      <c r="L2733" s="876"/>
      <c r="M2733" s="876"/>
      <c r="N2733" s="876"/>
      <c r="O2733" s="876"/>
      <c r="P2733" s="876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73"/>
      <c r="E2734" s="677"/>
      <c r="F2734" s="677"/>
      <c r="G2734" s="677"/>
      <c r="H2734" s="874"/>
      <c r="I2734" s="875"/>
      <c r="J2734" s="875"/>
      <c r="K2734" s="876"/>
      <c r="L2734" s="876"/>
      <c r="M2734" s="876"/>
      <c r="N2734" s="876"/>
      <c r="O2734" s="876"/>
      <c r="P2734" s="876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73"/>
      <c r="E2735" s="677"/>
      <c r="F2735" s="677"/>
      <c r="G2735" s="677"/>
      <c r="H2735" s="874"/>
      <c r="I2735" s="875"/>
      <c r="J2735" s="875"/>
      <c r="K2735" s="876"/>
      <c r="L2735" s="876"/>
      <c r="M2735" s="876"/>
      <c r="N2735" s="876"/>
      <c r="O2735" s="876"/>
      <c r="P2735" s="876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73"/>
      <c r="E2736" s="677"/>
      <c r="F2736" s="677"/>
      <c r="G2736" s="677"/>
      <c r="H2736" s="874"/>
      <c r="I2736" s="875"/>
      <c r="J2736" s="875"/>
      <c r="K2736" s="876"/>
      <c r="L2736" s="876"/>
      <c r="M2736" s="876"/>
      <c r="N2736" s="876"/>
      <c r="O2736" s="876"/>
      <c r="P2736" s="876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73"/>
      <c r="E2737" s="677"/>
      <c r="F2737" s="677"/>
      <c r="G2737" s="677"/>
      <c r="H2737" s="874"/>
      <c r="I2737" s="875"/>
      <c r="J2737" s="875"/>
      <c r="K2737" s="876"/>
      <c r="L2737" s="876"/>
      <c r="M2737" s="876"/>
      <c r="N2737" s="876"/>
      <c r="O2737" s="876"/>
      <c r="P2737" s="876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73"/>
      <c r="E2738" s="677"/>
      <c r="F2738" s="677"/>
      <c r="G2738" s="677"/>
      <c r="H2738" s="874"/>
      <c r="I2738" s="875"/>
      <c r="J2738" s="875"/>
      <c r="K2738" s="876"/>
      <c r="L2738" s="876"/>
      <c r="M2738" s="876"/>
      <c r="N2738" s="876"/>
      <c r="O2738" s="876"/>
      <c r="P2738" s="876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73"/>
      <c r="E2739" s="677"/>
      <c r="F2739" s="677"/>
      <c r="G2739" s="677"/>
      <c r="H2739" s="874"/>
      <c r="I2739" s="875"/>
      <c r="J2739" s="875"/>
      <c r="K2739" s="876"/>
      <c r="L2739" s="876"/>
      <c r="M2739" s="876"/>
      <c r="N2739" s="876"/>
      <c r="O2739" s="876"/>
      <c r="P2739" s="876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73"/>
      <c r="E2740" s="677"/>
      <c r="F2740" s="677"/>
      <c r="G2740" s="677"/>
      <c r="H2740" s="874"/>
      <c r="I2740" s="875"/>
      <c r="J2740" s="875"/>
      <c r="K2740" s="876"/>
      <c r="L2740" s="876"/>
      <c r="M2740" s="876"/>
      <c r="N2740" s="876"/>
      <c r="O2740" s="876"/>
      <c r="P2740" s="876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73"/>
      <c r="E2741" s="677"/>
      <c r="F2741" s="677"/>
      <c r="G2741" s="677"/>
      <c r="H2741" s="874"/>
      <c r="I2741" s="875"/>
      <c r="J2741" s="875"/>
      <c r="K2741" s="876"/>
      <c r="L2741" s="876"/>
      <c r="M2741" s="876"/>
      <c r="N2741" s="876"/>
      <c r="O2741" s="876"/>
      <c r="P2741" s="876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73"/>
      <c r="E2742" s="677"/>
      <c r="F2742" s="677"/>
      <c r="G2742" s="677"/>
      <c r="H2742" s="874"/>
      <c r="I2742" s="875"/>
      <c r="J2742" s="875"/>
      <c r="K2742" s="876"/>
      <c r="L2742" s="876"/>
      <c r="M2742" s="876"/>
      <c r="N2742" s="876"/>
      <c r="O2742" s="876"/>
      <c r="P2742" s="876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73"/>
      <c r="E2743" s="677"/>
      <c r="F2743" s="677"/>
      <c r="G2743" s="677"/>
      <c r="H2743" s="874"/>
      <c r="I2743" s="875"/>
      <c r="J2743" s="875"/>
      <c r="K2743" s="876"/>
      <c r="L2743" s="876"/>
      <c r="M2743" s="876"/>
      <c r="N2743" s="876"/>
      <c r="O2743" s="876"/>
      <c r="P2743" s="876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73"/>
      <c r="E2744" s="677"/>
      <c r="F2744" s="677"/>
      <c r="G2744" s="677"/>
      <c r="H2744" s="874"/>
      <c r="I2744" s="875"/>
      <c r="J2744" s="875"/>
      <c r="K2744" s="876"/>
      <c r="L2744" s="876"/>
      <c r="M2744" s="876"/>
      <c r="N2744" s="876"/>
      <c r="O2744" s="876"/>
      <c r="P2744" s="876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73"/>
      <c r="E2745" s="677"/>
      <c r="F2745" s="677"/>
      <c r="G2745" s="677"/>
      <c r="H2745" s="874"/>
      <c r="I2745" s="875"/>
      <c r="J2745" s="875"/>
      <c r="K2745" s="876"/>
      <c r="L2745" s="876"/>
      <c r="M2745" s="876"/>
      <c r="N2745" s="876"/>
      <c r="O2745" s="876"/>
      <c r="P2745" s="876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73"/>
      <c r="E2746" s="677"/>
      <c r="F2746" s="677"/>
      <c r="G2746" s="677"/>
      <c r="H2746" s="874"/>
      <c r="I2746" s="875"/>
      <c r="J2746" s="875"/>
      <c r="K2746" s="876"/>
      <c r="L2746" s="876"/>
      <c r="M2746" s="876"/>
      <c r="N2746" s="876"/>
      <c r="O2746" s="876"/>
      <c r="P2746" s="876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73"/>
      <c r="E2747" s="677"/>
      <c r="F2747" s="677"/>
      <c r="G2747" s="677"/>
      <c r="H2747" s="874"/>
      <c r="I2747" s="875"/>
      <c r="J2747" s="875"/>
      <c r="K2747" s="876"/>
      <c r="L2747" s="876"/>
      <c r="M2747" s="876"/>
      <c r="N2747" s="876"/>
      <c r="O2747" s="876"/>
      <c r="P2747" s="876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73"/>
      <c r="E2748" s="677"/>
      <c r="F2748" s="677"/>
      <c r="G2748" s="677"/>
      <c r="H2748" s="874"/>
      <c r="I2748" s="875"/>
      <c r="J2748" s="875"/>
      <c r="K2748" s="876"/>
      <c r="L2748" s="876"/>
      <c r="M2748" s="876"/>
      <c r="N2748" s="876"/>
      <c r="O2748" s="876"/>
      <c r="P2748" s="876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73"/>
      <c r="E2749" s="677"/>
      <c r="F2749" s="677"/>
      <c r="G2749" s="677"/>
      <c r="H2749" s="874"/>
      <c r="I2749" s="875"/>
      <c r="J2749" s="875"/>
      <c r="K2749" s="876"/>
      <c r="L2749" s="876"/>
      <c r="M2749" s="876"/>
      <c r="N2749" s="876"/>
      <c r="O2749" s="876"/>
      <c r="P2749" s="876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73"/>
      <c r="E2750" s="677"/>
      <c r="F2750" s="677"/>
      <c r="G2750" s="677"/>
      <c r="H2750" s="874"/>
      <c r="I2750" s="875"/>
      <c r="J2750" s="875"/>
      <c r="K2750" s="876"/>
      <c r="L2750" s="876"/>
      <c r="M2750" s="876"/>
      <c r="N2750" s="876"/>
      <c r="O2750" s="876"/>
      <c r="P2750" s="876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73"/>
      <c r="E2751" s="677"/>
      <c r="F2751" s="677"/>
      <c r="G2751" s="677"/>
      <c r="H2751" s="874"/>
      <c r="I2751" s="875"/>
      <c r="J2751" s="875"/>
      <c r="K2751" s="876"/>
      <c r="L2751" s="876"/>
      <c r="M2751" s="876"/>
      <c r="N2751" s="876"/>
      <c r="O2751" s="876"/>
      <c r="P2751" s="876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73"/>
      <c r="E2752" s="677"/>
      <c r="F2752" s="677"/>
      <c r="G2752" s="677"/>
      <c r="H2752" s="874"/>
      <c r="I2752" s="875"/>
      <c r="J2752" s="875"/>
      <c r="K2752" s="876"/>
      <c r="L2752" s="876"/>
      <c r="M2752" s="876"/>
      <c r="N2752" s="876"/>
      <c r="O2752" s="876"/>
      <c r="P2752" s="876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73"/>
      <c r="E2753" s="677"/>
      <c r="F2753" s="677"/>
      <c r="G2753" s="677"/>
      <c r="H2753" s="874"/>
      <c r="I2753" s="875"/>
      <c r="J2753" s="875"/>
      <c r="K2753" s="876"/>
      <c r="L2753" s="876"/>
      <c r="M2753" s="876"/>
      <c r="N2753" s="876"/>
      <c r="O2753" s="876"/>
      <c r="P2753" s="876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73"/>
      <c r="E2754" s="677"/>
      <c r="F2754" s="677"/>
      <c r="G2754" s="677"/>
      <c r="H2754" s="874"/>
      <c r="I2754" s="875"/>
      <c r="J2754" s="875"/>
      <c r="K2754" s="876"/>
      <c r="L2754" s="876"/>
      <c r="M2754" s="876"/>
      <c r="N2754" s="876"/>
      <c r="O2754" s="876"/>
      <c r="P2754" s="876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73"/>
      <c r="E2755" s="677"/>
      <c r="F2755" s="677"/>
      <c r="G2755" s="677"/>
      <c r="H2755" s="874"/>
      <c r="I2755" s="875"/>
      <c r="J2755" s="875"/>
      <c r="K2755" s="876"/>
      <c r="L2755" s="876"/>
      <c r="M2755" s="876"/>
      <c r="N2755" s="876"/>
      <c r="O2755" s="876"/>
      <c r="P2755" s="876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73"/>
      <c r="E2756" s="677"/>
      <c r="F2756" s="677"/>
      <c r="G2756" s="677"/>
      <c r="H2756" s="874"/>
      <c r="I2756" s="875"/>
      <c r="J2756" s="875"/>
      <c r="K2756" s="876"/>
      <c r="L2756" s="876"/>
      <c r="M2756" s="876"/>
      <c r="N2756" s="876"/>
      <c r="O2756" s="876"/>
      <c r="P2756" s="876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73"/>
      <c r="E2757" s="677"/>
      <c r="F2757" s="677"/>
      <c r="G2757" s="677"/>
      <c r="H2757" s="874"/>
      <c r="I2757" s="875"/>
      <c r="J2757" s="875"/>
      <c r="K2757" s="876"/>
      <c r="L2757" s="876"/>
      <c r="M2757" s="876"/>
      <c r="N2757" s="876"/>
      <c r="O2757" s="876"/>
      <c r="P2757" s="876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73"/>
      <c r="E2758" s="677"/>
      <c r="F2758" s="677"/>
      <c r="G2758" s="677"/>
      <c r="H2758" s="874"/>
      <c r="I2758" s="875"/>
      <c r="J2758" s="875"/>
      <c r="K2758" s="876"/>
      <c r="L2758" s="876"/>
      <c r="M2758" s="876"/>
      <c r="N2758" s="876"/>
      <c r="O2758" s="876"/>
      <c r="P2758" s="876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73"/>
      <c r="E2759" s="677"/>
      <c r="F2759" s="677"/>
      <c r="G2759" s="677"/>
      <c r="H2759" s="874"/>
      <c r="I2759" s="875"/>
      <c r="J2759" s="875"/>
      <c r="K2759" s="876"/>
      <c r="L2759" s="876"/>
      <c r="M2759" s="876"/>
      <c r="N2759" s="876"/>
      <c r="O2759" s="876"/>
      <c r="P2759" s="876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73"/>
      <c r="E2760" s="677"/>
      <c r="F2760" s="677"/>
      <c r="G2760" s="677"/>
      <c r="H2760" s="874"/>
      <c r="I2760" s="875"/>
      <c r="J2760" s="875"/>
      <c r="K2760" s="876"/>
      <c r="L2760" s="876"/>
      <c r="M2760" s="876"/>
      <c r="N2760" s="876"/>
      <c r="O2760" s="876"/>
      <c r="P2760" s="876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73"/>
      <c r="E2761" s="677"/>
      <c r="F2761" s="677"/>
      <c r="G2761" s="677"/>
      <c r="H2761" s="874"/>
      <c r="I2761" s="875"/>
      <c r="J2761" s="875"/>
      <c r="K2761" s="876"/>
      <c r="L2761" s="876"/>
      <c r="M2761" s="876"/>
      <c r="N2761" s="876"/>
      <c r="O2761" s="876"/>
      <c r="P2761" s="876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73"/>
      <c r="E2762" s="677"/>
      <c r="F2762" s="677"/>
      <c r="G2762" s="677"/>
      <c r="H2762" s="874"/>
      <c r="I2762" s="875"/>
      <c r="J2762" s="875"/>
      <c r="K2762" s="876"/>
      <c r="L2762" s="876"/>
      <c r="M2762" s="876"/>
      <c r="N2762" s="876"/>
      <c r="O2762" s="876"/>
      <c r="P2762" s="876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73"/>
      <c r="E2763" s="677"/>
      <c r="F2763" s="677"/>
      <c r="G2763" s="677"/>
      <c r="H2763" s="874"/>
      <c r="I2763" s="875"/>
      <c r="J2763" s="875"/>
      <c r="K2763" s="876"/>
      <c r="L2763" s="876"/>
      <c r="M2763" s="876"/>
      <c r="N2763" s="876"/>
      <c r="O2763" s="876"/>
      <c r="P2763" s="876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73"/>
      <c r="E2764" s="677"/>
      <c r="F2764" s="677"/>
      <c r="G2764" s="677"/>
      <c r="H2764" s="874"/>
      <c r="I2764" s="875"/>
      <c r="J2764" s="875"/>
      <c r="K2764" s="876"/>
      <c r="L2764" s="876"/>
      <c r="M2764" s="876"/>
      <c r="N2764" s="876"/>
      <c r="O2764" s="876"/>
      <c r="P2764" s="876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73"/>
      <c r="E2765" s="677"/>
      <c r="F2765" s="677"/>
      <c r="G2765" s="677"/>
      <c r="H2765" s="874"/>
      <c r="I2765" s="875"/>
      <c r="J2765" s="875"/>
      <c r="K2765" s="876"/>
      <c r="L2765" s="876"/>
      <c r="M2765" s="876"/>
      <c r="N2765" s="876"/>
      <c r="O2765" s="876"/>
      <c r="P2765" s="876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73"/>
      <c r="E2766" s="677"/>
      <c r="F2766" s="677"/>
      <c r="G2766" s="677"/>
      <c r="H2766" s="874"/>
      <c r="I2766" s="875"/>
      <c r="J2766" s="875"/>
      <c r="K2766" s="876"/>
      <c r="L2766" s="876"/>
      <c r="M2766" s="876"/>
      <c r="N2766" s="876"/>
      <c r="O2766" s="876"/>
      <c r="P2766" s="876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73"/>
      <c r="E2767" s="677"/>
      <c r="F2767" s="677"/>
      <c r="G2767" s="677"/>
      <c r="H2767" s="874"/>
      <c r="I2767" s="875"/>
      <c r="J2767" s="875"/>
      <c r="K2767" s="876"/>
      <c r="L2767" s="876"/>
      <c r="M2767" s="876"/>
      <c r="N2767" s="876"/>
      <c r="O2767" s="876"/>
      <c r="P2767" s="876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73"/>
      <c r="E2768" s="677"/>
      <c r="F2768" s="677"/>
      <c r="G2768" s="677"/>
      <c r="H2768" s="874"/>
      <c r="I2768" s="875"/>
      <c r="J2768" s="875"/>
      <c r="K2768" s="876"/>
      <c r="L2768" s="876"/>
      <c r="M2768" s="876"/>
      <c r="N2768" s="876"/>
      <c r="O2768" s="876"/>
      <c r="P2768" s="876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73"/>
      <c r="E2769" s="677"/>
      <c r="F2769" s="677"/>
      <c r="G2769" s="677"/>
      <c r="H2769" s="874"/>
      <c r="I2769" s="875"/>
      <c r="J2769" s="875"/>
      <c r="K2769" s="876"/>
      <c r="L2769" s="876"/>
      <c r="M2769" s="876"/>
      <c r="N2769" s="876"/>
      <c r="O2769" s="876"/>
      <c r="P2769" s="876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73"/>
      <c r="E2770" s="677"/>
      <c r="F2770" s="677"/>
      <c r="G2770" s="677"/>
      <c r="H2770" s="874"/>
      <c r="I2770" s="875"/>
      <c r="J2770" s="875"/>
      <c r="K2770" s="876"/>
      <c r="L2770" s="876"/>
      <c r="M2770" s="876"/>
      <c r="N2770" s="876"/>
      <c r="O2770" s="876"/>
      <c r="P2770" s="876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73"/>
      <c r="E2771" s="677"/>
      <c r="F2771" s="677"/>
      <c r="G2771" s="677"/>
      <c r="H2771" s="874"/>
      <c r="I2771" s="875"/>
      <c r="J2771" s="875"/>
      <c r="K2771" s="876"/>
      <c r="L2771" s="876"/>
      <c r="M2771" s="876"/>
      <c r="N2771" s="876"/>
      <c r="O2771" s="876"/>
      <c r="P2771" s="876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73"/>
      <c r="E2772" s="677"/>
      <c r="F2772" s="677"/>
      <c r="G2772" s="677"/>
      <c r="H2772" s="874"/>
      <c r="I2772" s="875"/>
      <c r="J2772" s="875"/>
      <c r="K2772" s="876"/>
      <c r="L2772" s="876"/>
      <c r="M2772" s="876"/>
      <c r="N2772" s="876"/>
      <c r="O2772" s="876"/>
      <c r="P2772" s="876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73"/>
      <c r="E2773" s="677"/>
      <c r="F2773" s="677"/>
      <c r="G2773" s="677"/>
      <c r="H2773" s="874"/>
      <c r="I2773" s="875"/>
      <c r="J2773" s="875"/>
      <c r="K2773" s="876"/>
      <c r="L2773" s="876"/>
      <c r="M2773" s="876"/>
      <c r="N2773" s="876"/>
      <c r="O2773" s="876"/>
      <c r="P2773" s="876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73"/>
      <c r="E2774" s="677"/>
      <c r="F2774" s="677"/>
      <c r="G2774" s="677"/>
      <c r="H2774" s="874"/>
      <c r="I2774" s="875"/>
      <c r="J2774" s="875"/>
      <c r="K2774" s="876"/>
      <c r="L2774" s="876"/>
      <c r="M2774" s="876"/>
      <c r="N2774" s="876"/>
      <c r="O2774" s="876"/>
      <c r="P2774" s="876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73"/>
      <c r="E2775" s="677"/>
      <c r="F2775" s="677"/>
      <c r="G2775" s="677"/>
      <c r="H2775" s="874"/>
      <c r="I2775" s="875"/>
      <c r="J2775" s="875"/>
      <c r="K2775" s="876"/>
      <c r="L2775" s="876"/>
      <c r="M2775" s="876"/>
      <c r="N2775" s="876"/>
      <c r="O2775" s="876"/>
      <c r="P2775" s="876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73"/>
      <c r="E2776" s="677"/>
      <c r="F2776" s="677"/>
      <c r="G2776" s="677"/>
      <c r="H2776" s="874"/>
      <c r="I2776" s="875"/>
      <c r="J2776" s="875"/>
      <c r="K2776" s="876"/>
      <c r="L2776" s="876"/>
      <c r="M2776" s="876"/>
      <c r="N2776" s="876"/>
      <c r="O2776" s="876"/>
      <c r="P2776" s="876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73"/>
      <c r="E2777" s="677"/>
      <c r="F2777" s="677"/>
      <c r="G2777" s="677"/>
      <c r="H2777" s="874"/>
      <c r="I2777" s="875"/>
      <c r="J2777" s="875"/>
      <c r="K2777" s="876"/>
      <c r="L2777" s="876"/>
      <c r="M2777" s="876"/>
      <c r="N2777" s="876"/>
      <c r="O2777" s="876"/>
      <c r="P2777" s="876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73"/>
      <c r="E2778" s="677"/>
      <c r="F2778" s="677"/>
      <c r="G2778" s="677"/>
      <c r="H2778" s="874"/>
      <c r="I2778" s="875"/>
      <c r="J2778" s="875"/>
      <c r="K2778" s="876"/>
      <c r="L2778" s="876"/>
      <c r="M2778" s="876"/>
      <c r="N2778" s="876"/>
      <c r="O2778" s="876"/>
      <c r="P2778" s="876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73"/>
      <c r="E2779" s="677"/>
      <c r="F2779" s="677"/>
      <c r="G2779" s="677"/>
      <c r="H2779" s="874"/>
      <c r="I2779" s="875"/>
      <c r="J2779" s="875"/>
      <c r="K2779" s="876"/>
      <c r="L2779" s="876"/>
      <c r="M2779" s="876"/>
      <c r="N2779" s="876"/>
      <c r="O2779" s="876"/>
      <c r="P2779" s="876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73"/>
      <c r="E2780" s="677"/>
      <c r="F2780" s="677"/>
      <c r="G2780" s="677"/>
      <c r="H2780" s="874"/>
      <c r="I2780" s="875"/>
      <c r="J2780" s="875"/>
      <c r="K2780" s="876"/>
      <c r="L2780" s="876"/>
      <c r="M2780" s="876"/>
      <c r="N2780" s="876"/>
      <c r="O2780" s="876"/>
      <c r="P2780" s="876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73"/>
      <c r="E2781" s="677"/>
      <c r="F2781" s="677"/>
      <c r="G2781" s="677"/>
      <c r="H2781" s="874"/>
      <c r="I2781" s="875"/>
      <c r="J2781" s="875"/>
      <c r="K2781" s="876"/>
      <c r="L2781" s="876"/>
      <c r="M2781" s="876"/>
      <c r="N2781" s="876"/>
      <c r="O2781" s="876"/>
      <c r="P2781" s="876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73"/>
      <c r="E2782" s="677"/>
      <c r="F2782" s="677"/>
      <c r="G2782" s="677"/>
      <c r="H2782" s="874"/>
      <c r="I2782" s="875"/>
      <c r="J2782" s="875"/>
      <c r="K2782" s="876"/>
      <c r="L2782" s="876"/>
      <c r="M2782" s="876"/>
      <c r="N2782" s="876"/>
      <c r="O2782" s="876"/>
      <c r="P2782" s="876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73"/>
      <c r="E2783" s="677"/>
      <c r="F2783" s="677"/>
      <c r="G2783" s="677"/>
      <c r="H2783" s="874"/>
      <c r="I2783" s="875"/>
      <c r="J2783" s="875"/>
      <c r="K2783" s="876"/>
      <c r="L2783" s="876"/>
      <c r="M2783" s="876"/>
      <c r="N2783" s="876"/>
      <c r="O2783" s="876"/>
      <c r="P2783" s="876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73"/>
      <c r="E2784" s="677"/>
      <c r="F2784" s="677"/>
      <c r="G2784" s="677"/>
      <c r="H2784" s="874"/>
      <c r="I2784" s="875"/>
      <c r="J2784" s="875"/>
      <c r="K2784" s="876"/>
      <c r="L2784" s="876"/>
      <c r="M2784" s="876"/>
      <c r="N2784" s="876"/>
      <c r="O2784" s="876"/>
      <c r="P2784" s="876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73"/>
      <c r="E2785" s="677"/>
      <c r="F2785" s="677"/>
      <c r="G2785" s="677"/>
      <c r="H2785" s="874"/>
      <c r="I2785" s="875"/>
      <c r="J2785" s="875"/>
      <c r="K2785" s="876"/>
      <c r="L2785" s="876"/>
      <c r="M2785" s="876"/>
      <c r="N2785" s="876"/>
      <c r="O2785" s="876"/>
      <c r="P2785" s="876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73"/>
      <c r="E2786" s="677"/>
      <c r="F2786" s="677"/>
      <c r="G2786" s="677"/>
      <c r="H2786" s="874"/>
      <c r="I2786" s="875"/>
      <c r="J2786" s="875"/>
      <c r="K2786" s="876"/>
      <c r="L2786" s="876"/>
      <c r="M2786" s="876"/>
      <c r="N2786" s="876"/>
      <c r="O2786" s="876"/>
      <c r="P2786" s="876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73"/>
      <c r="E2787" s="677"/>
      <c r="F2787" s="677"/>
      <c r="G2787" s="677"/>
      <c r="H2787" s="874"/>
      <c r="I2787" s="875"/>
      <c r="J2787" s="875"/>
      <c r="K2787" s="876"/>
      <c r="L2787" s="876"/>
      <c r="M2787" s="876"/>
      <c r="N2787" s="876"/>
      <c r="O2787" s="876"/>
      <c r="P2787" s="876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73"/>
      <c r="E2788" s="677"/>
      <c r="F2788" s="677"/>
      <c r="G2788" s="677"/>
      <c r="H2788" s="874"/>
      <c r="I2788" s="875"/>
      <c r="J2788" s="875"/>
      <c r="K2788" s="876"/>
      <c r="L2788" s="876"/>
      <c r="M2788" s="876"/>
      <c r="N2788" s="876"/>
      <c r="O2788" s="876"/>
      <c r="P2788" s="876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73"/>
      <c r="E2789" s="677"/>
      <c r="F2789" s="677"/>
      <c r="G2789" s="677"/>
      <c r="H2789" s="874"/>
      <c r="I2789" s="875"/>
      <c r="J2789" s="875"/>
      <c r="K2789" s="876"/>
      <c r="L2789" s="876"/>
      <c r="M2789" s="876"/>
      <c r="N2789" s="876"/>
      <c r="O2789" s="876"/>
      <c r="P2789" s="876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73"/>
      <c r="E2790" s="677"/>
      <c r="F2790" s="677"/>
      <c r="G2790" s="677"/>
      <c r="H2790" s="874"/>
      <c r="I2790" s="875"/>
      <c r="J2790" s="875"/>
      <c r="K2790" s="876"/>
      <c r="L2790" s="876"/>
      <c r="M2790" s="876"/>
      <c r="N2790" s="876"/>
      <c r="O2790" s="876"/>
      <c r="P2790" s="876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73"/>
      <c r="E2791" s="677"/>
      <c r="F2791" s="677"/>
      <c r="G2791" s="677"/>
      <c r="H2791" s="874"/>
      <c r="I2791" s="875"/>
      <c r="J2791" s="875"/>
      <c r="K2791" s="876"/>
      <c r="L2791" s="876"/>
      <c r="M2791" s="876"/>
      <c r="N2791" s="876"/>
      <c r="O2791" s="876"/>
      <c r="P2791" s="876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73"/>
      <c r="E2792" s="677"/>
      <c r="F2792" s="677"/>
      <c r="G2792" s="677"/>
      <c r="H2792" s="874"/>
      <c r="I2792" s="875"/>
      <c r="J2792" s="875"/>
      <c r="K2792" s="876"/>
      <c r="L2792" s="876"/>
      <c r="M2792" s="876"/>
      <c r="N2792" s="876"/>
      <c r="O2792" s="876"/>
      <c r="P2792" s="876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73"/>
      <c r="E2793" s="677"/>
      <c r="F2793" s="677"/>
      <c r="G2793" s="677"/>
      <c r="H2793" s="874"/>
      <c r="I2793" s="875"/>
      <c r="J2793" s="875"/>
      <c r="K2793" s="876"/>
      <c r="L2793" s="876"/>
      <c r="M2793" s="876"/>
      <c r="N2793" s="876"/>
      <c r="O2793" s="876"/>
      <c r="P2793" s="876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73"/>
      <c r="E2794" s="677"/>
      <c r="F2794" s="677"/>
      <c r="G2794" s="677"/>
      <c r="H2794" s="874"/>
      <c r="I2794" s="875"/>
      <c r="J2794" s="875"/>
      <c r="K2794" s="876"/>
      <c r="L2794" s="876"/>
      <c r="M2794" s="876"/>
      <c r="N2794" s="876"/>
      <c r="O2794" s="876"/>
      <c r="P2794" s="876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73"/>
      <c r="E2795" s="677"/>
      <c r="F2795" s="677"/>
      <c r="G2795" s="677"/>
      <c r="H2795" s="874"/>
      <c r="I2795" s="875"/>
      <c r="J2795" s="875"/>
      <c r="K2795" s="876"/>
      <c r="L2795" s="876"/>
      <c r="M2795" s="876"/>
      <c r="N2795" s="876"/>
      <c r="O2795" s="876"/>
      <c r="P2795" s="876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73"/>
      <c r="E2796" s="677"/>
      <c r="F2796" s="677"/>
      <c r="G2796" s="677"/>
      <c r="H2796" s="874"/>
      <c r="I2796" s="875"/>
      <c r="J2796" s="875"/>
      <c r="K2796" s="876"/>
      <c r="L2796" s="876"/>
      <c r="M2796" s="876"/>
      <c r="N2796" s="876"/>
      <c r="O2796" s="876"/>
      <c r="P2796" s="876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73"/>
      <c r="E2797" s="677"/>
      <c r="F2797" s="677"/>
      <c r="G2797" s="677"/>
      <c r="H2797" s="874"/>
      <c r="I2797" s="875"/>
      <c r="J2797" s="875"/>
      <c r="K2797" s="876"/>
      <c r="L2797" s="876"/>
      <c r="M2797" s="876"/>
      <c r="N2797" s="876"/>
      <c r="O2797" s="876"/>
      <c r="P2797" s="876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73"/>
      <c r="E2798" s="677"/>
      <c r="F2798" s="677"/>
      <c r="G2798" s="677"/>
      <c r="H2798" s="874"/>
      <c r="I2798" s="875"/>
      <c r="J2798" s="875"/>
      <c r="K2798" s="876"/>
      <c r="L2798" s="876"/>
      <c r="M2798" s="876"/>
      <c r="N2798" s="876"/>
      <c r="O2798" s="876"/>
      <c r="P2798" s="876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73"/>
      <c r="E2799" s="677"/>
      <c r="F2799" s="677"/>
      <c r="G2799" s="677"/>
      <c r="H2799" s="874"/>
      <c r="I2799" s="875"/>
      <c r="J2799" s="875"/>
      <c r="K2799" s="876"/>
      <c r="L2799" s="876"/>
      <c r="M2799" s="876"/>
      <c r="N2799" s="876"/>
      <c r="O2799" s="876"/>
      <c r="P2799" s="876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73"/>
      <c r="E2800" s="677"/>
      <c r="F2800" s="677"/>
      <c r="G2800" s="677"/>
      <c r="H2800" s="874"/>
      <c r="I2800" s="875"/>
      <c r="J2800" s="875"/>
      <c r="K2800" s="876"/>
      <c r="L2800" s="876"/>
      <c r="M2800" s="876"/>
      <c r="N2800" s="876"/>
      <c r="O2800" s="876"/>
      <c r="P2800" s="876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73"/>
      <c r="E2801" s="677"/>
      <c r="F2801" s="677"/>
      <c r="G2801" s="677"/>
      <c r="H2801" s="874"/>
      <c r="I2801" s="875"/>
      <c r="J2801" s="875"/>
      <c r="K2801" s="876"/>
      <c r="L2801" s="876"/>
      <c r="M2801" s="876"/>
      <c r="N2801" s="876"/>
      <c r="O2801" s="876"/>
      <c r="P2801" s="876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73"/>
      <c r="E2802" s="677"/>
      <c r="F2802" s="677"/>
      <c r="G2802" s="677"/>
      <c r="H2802" s="874"/>
      <c r="I2802" s="875"/>
      <c r="J2802" s="875"/>
      <c r="K2802" s="876"/>
      <c r="L2802" s="876"/>
      <c r="M2802" s="876"/>
      <c r="N2802" s="876"/>
      <c r="O2802" s="876"/>
      <c r="P2802" s="876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73"/>
      <c r="E2803" s="677"/>
      <c r="F2803" s="677"/>
      <c r="G2803" s="677"/>
      <c r="H2803" s="874"/>
      <c r="I2803" s="875"/>
      <c r="J2803" s="875"/>
      <c r="K2803" s="876"/>
      <c r="L2803" s="876"/>
      <c r="M2803" s="876"/>
      <c r="N2803" s="876"/>
      <c r="O2803" s="876"/>
      <c r="P2803" s="876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73"/>
      <c r="E2804" s="677"/>
      <c r="F2804" s="677"/>
      <c r="G2804" s="677"/>
      <c r="H2804" s="874"/>
      <c r="I2804" s="875"/>
      <c r="J2804" s="875"/>
      <c r="K2804" s="876"/>
      <c r="L2804" s="876"/>
      <c r="M2804" s="876"/>
      <c r="N2804" s="876"/>
      <c r="O2804" s="876"/>
      <c r="P2804" s="876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73"/>
      <c r="E2805" s="677"/>
      <c r="F2805" s="677"/>
      <c r="G2805" s="677"/>
      <c r="H2805" s="874"/>
      <c r="I2805" s="875"/>
      <c r="J2805" s="875"/>
      <c r="K2805" s="876"/>
      <c r="L2805" s="876"/>
      <c r="M2805" s="876"/>
      <c r="N2805" s="876"/>
      <c r="O2805" s="876"/>
      <c r="P2805" s="876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73"/>
      <c r="E2806" s="677"/>
      <c r="F2806" s="677"/>
      <c r="G2806" s="677"/>
      <c r="H2806" s="874"/>
      <c r="I2806" s="875"/>
      <c r="J2806" s="875"/>
      <c r="K2806" s="876"/>
      <c r="L2806" s="876"/>
      <c r="M2806" s="876"/>
      <c r="N2806" s="876"/>
      <c r="O2806" s="876"/>
      <c r="P2806" s="876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73"/>
      <c r="E2807" s="677"/>
      <c r="F2807" s="677"/>
      <c r="G2807" s="677"/>
      <c r="H2807" s="874"/>
      <c r="I2807" s="875"/>
      <c r="J2807" s="875"/>
      <c r="K2807" s="876"/>
      <c r="L2807" s="876"/>
      <c r="M2807" s="876"/>
      <c r="N2807" s="876"/>
      <c r="O2807" s="876"/>
      <c r="P2807" s="876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73"/>
      <c r="E2808" s="677"/>
      <c r="F2808" s="677"/>
      <c r="G2808" s="677"/>
      <c r="H2808" s="874"/>
      <c r="I2808" s="875"/>
      <c r="J2808" s="875"/>
      <c r="K2808" s="876"/>
      <c r="L2808" s="876"/>
      <c r="M2808" s="876"/>
      <c r="N2808" s="876"/>
      <c r="O2808" s="876"/>
      <c r="P2808" s="876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73"/>
      <c r="E2809" s="677"/>
      <c r="F2809" s="677"/>
      <c r="G2809" s="677"/>
      <c r="H2809" s="874"/>
      <c r="I2809" s="875"/>
      <c r="J2809" s="875"/>
      <c r="K2809" s="876"/>
      <c r="L2809" s="876"/>
      <c r="M2809" s="876"/>
      <c r="N2809" s="876"/>
      <c r="O2809" s="876"/>
      <c r="P2809" s="876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73"/>
      <c r="E2810" s="677"/>
      <c r="F2810" s="677"/>
      <c r="G2810" s="677"/>
      <c r="H2810" s="874"/>
      <c r="I2810" s="875"/>
      <c r="J2810" s="875"/>
      <c r="K2810" s="876"/>
      <c r="L2810" s="876"/>
      <c r="M2810" s="876"/>
      <c r="N2810" s="876"/>
      <c r="O2810" s="876"/>
      <c r="P2810" s="876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73"/>
      <c r="E2811" s="677"/>
      <c r="F2811" s="677"/>
      <c r="G2811" s="677"/>
      <c r="H2811" s="874"/>
      <c r="I2811" s="875"/>
      <c r="J2811" s="875"/>
      <c r="K2811" s="876"/>
      <c r="L2811" s="876"/>
      <c r="M2811" s="876"/>
      <c r="N2811" s="876"/>
      <c r="O2811" s="876"/>
      <c r="P2811" s="876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73"/>
      <c r="E2812" s="677"/>
      <c r="F2812" s="677"/>
      <c r="G2812" s="677"/>
      <c r="H2812" s="874"/>
      <c r="I2812" s="875"/>
      <c r="J2812" s="875"/>
      <c r="K2812" s="876"/>
      <c r="L2812" s="876"/>
      <c r="M2812" s="876"/>
      <c r="N2812" s="876"/>
      <c r="O2812" s="876"/>
      <c r="P2812" s="876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73"/>
      <c r="E2813" s="677"/>
      <c r="F2813" s="677"/>
      <c r="G2813" s="677"/>
      <c r="H2813" s="874"/>
      <c r="I2813" s="875"/>
      <c r="J2813" s="875"/>
      <c r="K2813" s="876"/>
      <c r="L2813" s="876"/>
      <c r="M2813" s="876"/>
      <c r="N2813" s="876"/>
      <c r="O2813" s="876"/>
      <c r="P2813" s="876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73"/>
      <c r="E2814" s="677"/>
      <c r="F2814" s="677"/>
      <c r="G2814" s="677"/>
      <c r="H2814" s="874"/>
      <c r="I2814" s="875"/>
      <c r="J2814" s="875"/>
      <c r="K2814" s="876"/>
      <c r="L2814" s="876"/>
      <c r="M2814" s="876"/>
      <c r="N2814" s="876"/>
      <c r="O2814" s="876"/>
      <c r="P2814" s="876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73"/>
      <c r="E2815" s="677"/>
      <c r="F2815" s="677"/>
      <c r="G2815" s="677"/>
      <c r="H2815" s="874"/>
      <c r="I2815" s="875"/>
      <c r="J2815" s="875"/>
      <c r="K2815" s="876"/>
      <c r="L2815" s="876"/>
      <c r="M2815" s="876"/>
      <c r="N2815" s="876"/>
      <c r="O2815" s="876"/>
      <c r="P2815" s="876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73"/>
      <c r="E2816" s="677"/>
      <c r="F2816" s="677"/>
      <c r="G2816" s="677"/>
      <c r="H2816" s="874"/>
      <c r="I2816" s="875"/>
      <c r="J2816" s="875"/>
      <c r="K2816" s="876"/>
      <c r="L2816" s="876"/>
      <c r="M2816" s="876"/>
      <c r="N2816" s="876"/>
      <c r="O2816" s="876"/>
      <c r="P2816" s="876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73"/>
      <c r="E2817" s="677"/>
      <c r="F2817" s="677"/>
      <c r="G2817" s="677"/>
      <c r="H2817" s="874"/>
      <c r="I2817" s="875"/>
      <c r="J2817" s="875"/>
      <c r="K2817" s="876"/>
      <c r="L2817" s="876"/>
      <c r="M2817" s="876"/>
      <c r="N2817" s="876"/>
      <c r="O2817" s="876"/>
      <c r="P2817" s="876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73"/>
      <c r="E2818" s="677"/>
      <c r="F2818" s="677"/>
      <c r="G2818" s="677"/>
      <c r="H2818" s="874"/>
      <c r="I2818" s="875"/>
      <c r="J2818" s="875"/>
      <c r="K2818" s="876"/>
      <c r="L2818" s="876"/>
      <c r="M2818" s="876"/>
      <c r="N2818" s="876"/>
      <c r="O2818" s="876"/>
      <c r="P2818" s="876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73"/>
      <c r="E2819" s="677"/>
      <c r="F2819" s="677"/>
      <c r="G2819" s="677"/>
      <c r="H2819" s="874"/>
      <c r="I2819" s="875"/>
      <c r="J2819" s="875"/>
      <c r="K2819" s="876"/>
      <c r="L2819" s="876"/>
      <c r="M2819" s="876"/>
      <c r="N2819" s="876"/>
      <c r="O2819" s="876"/>
      <c r="P2819" s="876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73"/>
      <c r="E2820" s="677"/>
      <c r="F2820" s="677"/>
      <c r="G2820" s="677"/>
      <c r="H2820" s="874"/>
      <c r="I2820" s="875"/>
      <c r="J2820" s="875"/>
      <c r="K2820" s="876"/>
      <c r="L2820" s="876"/>
      <c r="M2820" s="876"/>
      <c r="N2820" s="876"/>
      <c r="O2820" s="876"/>
      <c r="P2820" s="876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73"/>
      <c r="E2821" s="677"/>
      <c r="F2821" s="677"/>
      <c r="G2821" s="677"/>
      <c r="H2821" s="874"/>
      <c r="I2821" s="875"/>
      <c r="J2821" s="875"/>
      <c r="K2821" s="876"/>
      <c r="L2821" s="876"/>
      <c r="M2821" s="876"/>
      <c r="N2821" s="876"/>
      <c r="O2821" s="876"/>
      <c r="P2821" s="876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73"/>
      <c r="E2822" s="677"/>
      <c r="F2822" s="677"/>
      <c r="G2822" s="677"/>
      <c r="H2822" s="874"/>
      <c r="I2822" s="875"/>
      <c r="J2822" s="875"/>
      <c r="K2822" s="876"/>
      <c r="L2822" s="876"/>
      <c r="M2822" s="876"/>
      <c r="N2822" s="876"/>
      <c r="O2822" s="876"/>
      <c r="P2822" s="876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73"/>
      <c r="E2823" s="677"/>
      <c r="F2823" s="677"/>
      <c r="G2823" s="677"/>
      <c r="H2823" s="874"/>
      <c r="I2823" s="875"/>
      <c r="J2823" s="875"/>
      <c r="K2823" s="876"/>
      <c r="L2823" s="876"/>
      <c r="M2823" s="876"/>
      <c r="N2823" s="876"/>
      <c r="O2823" s="876"/>
      <c r="P2823" s="876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73"/>
      <c r="E2824" s="677"/>
      <c r="F2824" s="677"/>
      <c r="G2824" s="677"/>
      <c r="H2824" s="874"/>
      <c r="I2824" s="875"/>
      <c r="J2824" s="875"/>
      <c r="K2824" s="876"/>
      <c r="L2824" s="876"/>
      <c r="M2824" s="876"/>
      <c r="N2824" s="876"/>
      <c r="O2824" s="876"/>
      <c r="P2824" s="876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73"/>
      <c r="E2825" s="677"/>
      <c r="F2825" s="677"/>
      <c r="G2825" s="677"/>
      <c r="H2825" s="874"/>
      <c r="I2825" s="875"/>
      <c r="J2825" s="875"/>
      <c r="K2825" s="876"/>
      <c r="L2825" s="876"/>
      <c r="M2825" s="876"/>
      <c r="N2825" s="876"/>
      <c r="O2825" s="876"/>
      <c r="P2825" s="876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73"/>
      <c r="E2826" s="677"/>
      <c r="F2826" s="677"/>
      <c r="G2826" s="677"/>
      <c r="H2826" s="874"/>
      <c r="I2826" s="875"/>
      <c r="J2826" s="875"/>
      <c r="K2826" s="876"/>
      <c r="L2826" s="876"/>
      <c r="M2826" s="876"/>
      <c r="N2826" s="876"/>
      <c r="O2826" s="876"/>
      <c r="P2826" s="876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73"/>
      <c r="E2827" s="677"/>
      <c r="F2827" s="677"/>
      <c r="G2827" s="677"/>
      <c r="H2827" s="874"/>
      <c r="I2827" s="875"/>
      <c r="J2827" s="875"/>
      <c r="K2827" s="876"/>
      <c r="L2827" s="876"/>
      <c r="M2827" s="876"/>
      <c r="N2827" s="876"/>
      <c r="O2827" s="876"/>
      <c r="P2827" s="876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73"/>
      <c r="E2828" s="677"/>
      <c r="F2828" s="677"/>
      <c r="G2828" s="677"/>
      <c r="H2828" s="874"/>
      <c r="I2828" s="875"/>
      <c r="J2828" s="875"/>
      <c r="K2828" s="876"/>
      <c r="L2828" s="876"/>
      <c r="M2828" s="876"/>
      <c r="N2828" s="876"/>
      <c r="O2828" s="876"/>
      <c r="P2828" s="876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98ACC-A16E-4A33-8373-A14C6190ACE2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339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5732473.8499999996</v>
      </c>
      <c r="N8" s="22">
        <f t="shared" ca="1" si="0"/>
        <v>5096498.58</v>
      </c>
      <c r="O8" s="22">
        <f t="shared" ref="O8:O16" ca="1" si="1">IF(L8&gt;0,N8*100/L8,0)</f>
        <v>74.973051178223926</v>
      </c>
      <c r="P8" s="22">
        <f t="shared" ref="P8:P16" ca="1" si="2">IF(M8&gt;0,N8*100/M8,0)</f>
        <v>88.905744942909777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5732473.8499999996</v>
      </c>
      <c r="N10" s="30">
        <f t="shared" ca="1" si="3"/>
        <v>5096498.58</v>
      </c>
      <c r="O10" s="30">
        <f t="shared" ca="1" si="1"/>
        <v>74.973051178223926</v>
      </c>
      <c r="P10" s="30">
        <f t="shared" ca="1" si="2"/>
        <v>88.905744942909777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2924496.94</v>
      </c>
      <c r="N11" s="497">
        <f t="shared" ca="1" si="4"/>
        <v>2288521.67</v>
      </c>
      <c r="O11" s="497">
        <f t="shared" ca="1" si="1"/>
        <v>64.947031706111289</v>
      </c>
      <c r="P11" s="497">
        <f t="shared" ca="1" si="2"/>
        <v>78.253515628571662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2924496.94</v>
      </c>
      <c r="N13" s="93">
        <f t="shared" ca="1" si="5"/>
        <v>2288521.67</v>
      </c>
      <c r="O13" s="93">
        <f t="shared" ca="1" si="1"/>
        <v>64.947031706111289</v>
      </c>
      <c r="P13" s="93">
        <f t="shared" ca="1" si="2"/>
        <v>78.253515628571662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5089565.8499999996</v>
      </c>
      <c r="N18" s="22">
        <f t="shared" ca="1" si="8"/>
        <v>4795188.58</v>
      </c>
      <c r="O18" s="22">
        <f t="shared" ref="O18:O26" ca="1" si="9">IF(L18&gt;0,N18*100/L18,0)</f>
        <v>77.90890297205496</v>
      </c>
      <c r="P18" s="22">
        <f t="shared" ref="P18:P26" ca="1" si="10">IF(M18&gt;0,N18*100/M18,0)</f>
        <v>94.216063242407998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5089565.8499999996</v>
      </c>
      <c r="N20" s="30">
        <f t="shared" ca="1" si="11"/>
        <v>4795188.58</v>
      </c>
      <c r="O20" s="30">
        <f t="shared" ca="1" si="9"/>
        <v>77.90890297205496</v>
      </c>
      <c r="P20" s="30">
        <f t="shared" ca="1" si="10"/>
        <v>94.216063242407998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2281588.94</v>
      </c>
      <c r="N21" s="497">
        <f t="shared" ca="1" si="12"/>
        <v>1987211.67</v>
      </c>
      <c r="O21" s="497">
        <f t="shared" ca="1" si="9"/>
        <v>68.982057897100972</v>
      </c>
      <c r="P21" s="497">
        <f t="shared" ca="1" si="10"/>
        <v>87.097707880719298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2281588.94</v>
      </c>
      <c r="N23" s="93">
        <f t="shared" ca="1" si="13"/>
        <v>1987211.67</v>
      </c>
      <c r="O23" s="93">
        <f t="shared" ca="1" si="9"/>
        <v>68.982057897100972</v>
      </c>
      <c r="P23" s="93">
        <f t="shared" ca="1" si="10"/>
        <v>87.097707880719298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301310</v>
      </c>
      <c r="O28" s="22">
        <f t="shared" ref="O28:O37" ca="1" si="17">IF(L28&gt;0,N28*100/L28,0)</f>
        <v>46.866736764824829</v>
      </c>
      <c r="P28" s="22">
        <f t="shared" ref="P28:P37" ca="1" si="18">IF(M28&gt;0,N28*100/M28,0)</f>
        <v>46.866736764824829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301310</v>
      </c>
      <c r="O30" s="30">
        <f t="shared" ca="1" si="17"/>
        <v>46.866736764824829</v>
      </c>
      <c r="P30" s="30">
        <f t="shared" ca="1" si="18"/>
        <v>46.866736764824829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301310</v>
      </c>
      <c r="O31" s="497">
        <f t="shared" ca="1" si="17"/>
        <v>46.866736764824829</v>
      </c>
      <c r="P31" s="497">
        <f t="shared" ca="1" si="18"/>
        <v>46.866736764824829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301310</v>
      </c>
      <c r="O33" s="93">
        <f t="shared" ca="1" si="17"/>
        <v>46.866736764824829</v>
      </c>
      <c r="P33" s="93">
        <f t="shared" ca="1" si="18"/>
        <v>46.866736764824829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5089565.8499999996</v>
      </c>
      <c r="N37" s="59">
        <f t="shared" ca="1" si="24"/>
        <v>4795188.58</v>
      </c>
      <c r="O37" s="59">
        <f t="shared" ca="1" si="17"/>
        <v>77.90890297205496</v>
      </c>
      <c r="P37" s="59">
        <f t="shared" ca="1" si="18"/>
        <v>94.216063242407998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318954.94</v>
      </c>
      <c r="N41" s="85">
        <f t="shared" ca="1" si="25"/>
        <v>199759.35</v>
      </c>
      <c r="O41" s="85">
        <f t="shared" ref="O41:O49" ca="1" si="26">IF(L41&gt;0,N41*100/L41,0)</f>
        <v>64.449726726591081</v>
      </c>
      <c r="P41" s="85">
        <f t="shared" ref="P41:P49" ca="1" si="27">IF(M41&gt;0,N41*100/M41,0)</f>
        <v>62.629332532049823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318954.94</v>
      </c>
      <c r="N43" s="92">
        <f t="shared" ca="1" si="28"/>
        <v>199759.35</v>
      </c>
      <c r="O43" s="92">
        <f t="shared" ca="1" si="26"/>
        <v>64.449726726591081</v>
      </c>
      <c r="P43" s="92">
        <f t="shared" ca="1" si="27"/>
        <v>62.629332532049823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318954.94</v>
      </c>
      <c r="N44" s="497">
        <f t="shared" ca="1" si="29"/>
        <v>199759.35</v>
      </c>
      <c r="O44" s="497">
        <f t="shared" ca="1" si="26"/>
        <v>64.449726726591081</v>
      </c>
      <c r="P44" s="497">
        <f t="shared" ca="1" si="27"/>
        <v>62.629332532049823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IFERROR(__xludf.DUMMYFUNCTION("IMPORTRANGE(""https://docs.google.com/spreadsheets/d/1MeEWN-I1oV_STSDYn1IFDPWt_1FKiwhDph83XaGc0o0/edit?usp=sharing"",""งบพรบ!R57"")"),318954.94)</f>
        <v>318954.94</v>
      </c>
      <c r="N46" s="93">
        <f ca="1">IFERROR(__xludf.DUMMYFUNCTION("IMPORTRANGE(""https://docs.google.com/spreadsheets/d/1MeEWN-I1oV_STSDYn1IFDPWt_1FKiwhDph83XaGc0o0/edit?usp=sharing"",""งบพรบ!T57"")"),199759.35)</f>
        <v>199759.35</v>
      </c>
      <c r="O46" s="93">
        <f t="shared" ca="1" si="26"/>
        <v>64.449726726591081</v>
      </c>
      <c r="P46" s="93">
        <f t="shared" ca="1" si="27"/>
        <v>62.629332532049823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3201201.91</v>
      </c>
      <c r="N53" s="116">
        <f t="shared" ca="1" si="31"/>
        <v>3185248.6</v>
      </c>
      <c r="O53" s="116">
        <f t="shared" ref="O53:O61" ca="1" si="32">IF(L53&gt;0,N53*100/L53,0)</f>
        <v>83.315858857994826</v>
      </c>
      <c r="P53" s="116">
        <f t="shared" ref="P53:P61" ca="1" si="33">IF(M53&gt;0,N53*100/M53,0)</f>
        <v>99.501646242613916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3201201.91</v>
      </c>
      <c r="N55" s="123">
        <f t="shared" ca="1" si="34"/>
        <v>3185248.6</v>
      </c>
      <c r="O55" s="123">
        <f t="shared" ca="1" si="32"/>
        <v>83.315858857994826</v>
      </c>
      <c r="P55" s="123">
        <f t="shared" ca="1" si="33"/>
        <v>99.501646242613916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467325</v>
      </c>
      <c r="N56" s="497">
        <f t="shared" ca="1" si="35"/>
        <v>451371.69</v>
      </c>
      <c r="O56" s="497">
        <f t="shared" ca="1" si="32"/>
        <v>72.439687048627832</v>
      </c>
      <c r="P56" s="497">
        <f t="shared" ca="1" si="33"/>
        <v>96.586249398170438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IFERROR(__xludf.DUMMYFUNCTION("IMPORTRANGE(""https://docs.google.com/spreadsheets/d/1MeEWN-I1oV_STSDYn1IFDPWt_1FKiwhDph83XaGc0o0/edit?usp=sharing"",""งบพรบ!AB57"")"),467325)</f>
        <v>467325</v>
      </c>
      <c r="N58" s="93">
        <f ca="1">IFERROR(__xludf.DUMMYFUNCTION("IMPORTRANGE(""https://docs.google.com/spreadsheets/d/1MeEWN-I1oV_STSDYn1IFDPWt_1FKiwhDph83XaGc0o0/edit?usp=sharing"",""งบพรบ!AD57"")"),451371.69)</f>
        <v>451371.69</v>
      </c>
      <c r="O58" s="93">
        <f t="shared" ca="1" si="32"/>
        <v>72.439687048627832</v>
      </c>
      <c r="P58" s="93">
        <f t="shared" ca="1" si="33"/>
        <v>96.586249398170438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877510</v>
      </c>
      <c r="N66" s="155">
        <f t="shared" ca="1" si="39"/>
        <v>788502.63</v>
      </c>
      <c r="O66" s="155">
        <f t="shared" ref="O66:O74" ca="1" si="40">IF(L66&gt;0,N66*100/L66,0)</f>
        <v>68.529691465322443</v>
      </c>
      <c r="P66" s="155">
        <f t="shared" ref="P66:P74" ca="1" si="41">IF(M66&gt;0,N66*100/M66,0)</f>
        <v>89.856825563241443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877510</v>
      </c>
      <c r="N68" s="93">
        <f t="shared" ca="1" si="42"/>
        <v>788502.63</v>
      </c>
      <c r="O68" s="93">
        <f t="shared" ca="1" si="40"/>
        <v>68.529691465322443</v>
      </c>
      <c r="P68" s="93">
        <f t="shared" ca="1" si="41"/>
        <v>89.856825563241443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877510</v>
      </c>
      <c r="N69" s="497">
        <f t="shared" ca="1" si="43"/>
        <v>788502.63</v>
      </c>
      <c r="O69" s="497">
        <f t="shared" ca="1" si="40"/>
        <v>68.529691465322443</v>
      </c>
      <c r="P69" s="497">
        <f t="shared" ca="1" si="41"/>
        <v>89.856825563241443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IFERROR(__xludf.DUMMYFUNCTION("IMPORTRANGE(""https://docs.google.com/spreadsheets/d/1MeEWN-I1oV_STSDYn1IFDPWt_1FKiwhDph83XaGc0o0/edit?usp=sharing"",""งบพรบ!AL57"")"),877510)</f>
        <v>877510</v>
      </c>
      <c r="N71" s="93">
        <f ca="1">IFERROR(__xludf.DUMMYFUNCTION("IMPORTRANGE(""https://docs.google.com/spreadsheets/d/1MeEWN-I1oV_STSDYn1IFDPWt_1FKiwhDph83XaGc0o0/edit?usp=sharing"",""งบพรบ!AN57"")"),788502.63)</f>
        <v>788502.63</v>
      </c>
      <c r="O71" s="93">
        <f t="shared" ca="1" si="40"/>
        <v>68.529691465322443</v>
      </c>
      <c r="P71" s="93">
        <f t="shared" ca="1" si="41"/>
        <v>89.856825563241443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95770</v>
      </c>
      <c r="N88" s="155">
        <f t="shared" ca="1" si="49"/>
        <v>93270</v>
      </c>
      <c r="O88" s="155">
        <f t="shared" ref="O88:O96" ca="1" si="50">IF(L88&gt;0,N88*100/L88,0)</f>
        <v>68.470121861694324</v>
      </c>
      <c r="P88" s="155">
        <f t="shared" ref="P88:P96" ca="1" si="51">IF(M88&gt;0,N88*100/M88,0)</f>
        <v>97.389579200167063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95770</v>
      </c>
      <c r="N90" s="93">
        <f t="shared" ca="1" si="52"/>
        <v>93270</v>
      </c>
      <c r="O90" s="93">
        <f t="shared" ca="1" si="50"/>
        <v>68.470121861694324</v>
      </c>
      <c r="P90" s="93">
        <f t="shared" ca="1" si="51"/>
        <v>97.389579200167063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95770</v>
      </c>
      <c r="N91" s="497">
        <f t="shared" ca="1" si="53"/>
        <v>93270</v>
      </c>
      <c r="O91" s="497">
        <f t="shared" ca="1" si="50"/>
        <v>68.470121861694324</v>
      </c>
      <c r="P91" s="497">
        <f t="shared" ca="1" si="51"/>
        <v>97.389579200167063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IFERROR(__xludf.DUMMYFUNCTION("IMPORTRANGE(""https://docs.google.com/spreadsheets/d/1MeEWN-I1oV_STSDYn1IFDPWt_1FKiwhDph83XaGc0o0/edit?usp=sharing"",""งบพรบ!AV57"")"),95770)</f>
        <v>95770</v>
      </c>
      <c r="N93" s="93">
        <f ca="1">IFERROR(__xludf.DUMMYFUNCTION("IMPORTRANGE(""https://docs.google.com/spreadsheets/d/1MeEWN-I1oV_STSDYn1IFDPWt_1FKiwhDph83XaGc0o0/edit?usp=sharing"",""งบพรบ!AX57"")"),93270)</f>
        <v>93270</v>
      </c>
      <c r="O93" s="93">
        <f t="shared" ca="1" si="50"/>
        <v>68.470121861694324</v>
      </c>
      <c r="P93" s="93">
        <f t="shared" ca="1" si="51"/>
        <v>97.389579200167063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30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3480</v>
      </c>
      <c r="O149" s="155">
        <f t="shared" ref="O149:O157" ca="1" si="78">IF(L149&gt;0,N149*100/L149,0)</f>
        <v>69.599999999999994</v>
      </c>
      <c r="P149" s="155">
        <f t="shared" ref="P149:P157" ca="1" si="79">IF(M149&gt;0,N149*100/M149,0)</f>
        <v>69.599999999999994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3480</v>
      </c>
      <c r="O151" s="93">
        <f t="shared" ca="1" si="78"/>
        <v>69.599999999999994</v>
      </c>
      <c r="P151" s="93">
        <f t="shared" ca="1" si="79"/>
        <v>69.599999999999994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3480</v>
      </c>
      <c r="O152" s="497">
        <f t="shared" ca="1" si="78"/>
        <v>69.599999999999994</v>
      </c>
      <c r="P152" s="497">
        <f t="shared" ca="1" si="79"/>
        <v>69.599999999999994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IFERROR(__xludf.DUMMYFUNCTION("IMPORTRANGE(""https://docs.google.com/spreadsheets/d/1MeEWN-I1oV_STSDYn1IFDPWt_1FKiwhDph83XaGc0o0/edit?usp=sharing"",""งบพรบ!CB57"")"),3480)</f>
        <v>3480</v>
      </c>
      <c r="O154" s="93">
        <f t="shared" ca="1" si="78"/>
        <v>69.599999999999994</v>
      </c>
      <c r="P154" s="93">
        <f t="shared" ca="1" si="79"/>
        <v>69.599999999999994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30500</v>
      </c>
      <c r="N181" s="155">
        <f t="shared" ca="1" si="92"/>
        <v>22630</v>
      </c>
      <c r="O181" s="155">
        <f t="shared" ref="O181:O189" ca="1" si="93">IF(L181&gt;0,N181*100/L181,0)</f>
        <v>62.686980609418285</v>
      </c>
      <c r="P181" s="155">
        <f t="shared" ref="P181:P189" ca="1" si="94">IF(M181&gt;0,N181*100/M181,0)</f>
        <v>74.196721311475414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30500</v>
      </c>
      <c r="N183" s="93">
        <f t="shared" ca="1" si="95"/>
        <v>22630</v>
      </c>
      <c r="O183" s="93">
        <f t="shared" ca="1" si="93"/>
        <v>62.686980609418285</v>
      </c>
      <c r="P183" s="93">
        <f t="shared" ca="1" si="94"/>
        <v>74.196721311475414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30500</v>
      </c>
      <c r="N184" s="497">
        <f t="shared" ca="1" si="96"/>
        <v>22630</v>
      </c>
      <c r="O184" s="497">
        <f t="shared" ca="1" si="93"/>
        <v>62.686980609418285</v>
      </c>
      <c r="P184" s="497">
        <f t="shared" ca="1" si="94"/>
        <v>74.196721311475414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IFERROR(__xludf.DUMMYFUNCTION("IMPORTRANGE(""https://docs.google.com/spreadsheets/d/1MeEWN-I1oV_STSDYn1IFDPWt_1FKiwhDph83XaGc0o0/edit?usp=sharing"",""งบพรบ!CT57"")"),30500)</f>
        <v>30500</v>
      </c>
      <c r="N186" s="93">
        <f ca="1">IFERROR(__xludf.DUMMYFUNCTION("IMPORTRANGE(""https://docs.google.com/spreadsheets/d/1MeEWN-I1oV_STSDYn1IFDPWt_1FKiwhDph83XaGc0o0/edit?usp=sharing"",""งบพรบ!CV57"")"),22630)</f>
        <v>22630</v>
      </c>
      <c r="O186" s="93">
        <f t="shared" ca="1" si="93"/>
        <v>62.686980609418285</v>
      </c>
      <c r="P186" s="93">
        <f t="shared" ca="1" si="94"/>
        <v>74.196721311475414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1970</v>
      </c>
      <c r="O191" s="155">
        <f ca="1">IF(L191&gt;0,N191*100/L191,0)</f>
        <v>32.833333333333336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8660</v>
      </c>
      <c r="O198" s="155">
        <f ca="1">IF(L198&gt;0,N198*100/L198,0)</f>
        <v>66.615384615384613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660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12000</v>
      </c>
      <c r="O217" s="155">
        <f ca="1">IF(L217&gt;0,N217*100/L217,0)</f>
        <v>70.175438596491233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2000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88.45188284518828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88.45188284518828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21140</v>
      </c>
      <c r="O264" s="497">
        <f t="shared" ca="1" si="117"/>
        <v>78.587360594795541</v>
      </c>
      <c r="P264" s="497">
        <f t="shared" ca="1" si="118"/>
        <v>88.45188284518828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IFERROR(__xludf.DUMMYFUNCTION("IMPORTRANGE(""https://docs.google.com/spreadsheets/d/1MeEWN-I1oV_STSDYn1IFDPWt_1FKiwhDph83XaGc0o0/edit?usp=sharing"",""งบพรบ!DD57"")"),23900)</f>
        <v>23900</v>
      </c>
      <c r="N266" s="93">
        <f ca="1">IFERROR(__xludf.DUMMYFUNCTION("IMPORTRANGE(""https://docs.google.com/spreadsheets/d/1MeEWN-I1oV_STSDYn1IFDPWt_1FKiwhDph83XaGc0o0/edit?usp=sharing"",""งบพรบ!DF57"")"),21140)</f>
        <v>21140</v>
      </c>
      <c r="O266" s="93">
        <f t="shared" ca="1" si="117"/>
        <v>78.587360594795541</v>
      </c>
      <c r="P266" s="93">
        <f t="shared" ca="1" si="118"/>
        <v>88.45188284518828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58440</v>
      </c>
      <c r="O298" s="155">
        <f t="shared" ref="O298:O306" ca="1" si="136">IF(L298&gt;0,N298*100/L298,0)</f>
        <v>70.922330097087382</v>
      </c>
      <c r="P298" s="155">
        <f t="shared" ref="P298:P306" ca="1" si="137">IF(M298&gt;0,N298*100/M298,0)</f>
        <v>70.922330097087382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58440</v>
      </c>
      <c r="O300" s="93">
        <f t="shared" ca="1" si="136"/>
        <v>70.922330097087382</v>
      </c>
      <c r="P300" s="93">
        <f t="shared" ca="1" si="137"/>
        <v>70.922330097087382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58440</v>
      </c>
      <c r="O301" s="497">
        <f t="shared" ca="1" si="136"/>
        <v>70.922330097087382</v>
      </c>
      <c r="P301" s="497">
        <f t="shared" ca="1" si="137"/>
        <v>70.922330097087382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IFERROR(__xludf.DUMMYFUNCTION("IMPORTRANGE(""https://docs.google.com/spreadsheets/d/1MeEWN-I1oV_STSDYn1IFDPWt_1FKiwhDph83XaGc0o0/edit?usp=sharing"",""งบพรบ!DX57"")"),82400)</f>
        <v>82400</v>
      </c>
      <c r="N303" s="93">
        <f ca="1">IFERROR(__xludf.DUMMYFUNCTION("IMPORTRANGE(""https://docs.google.com/spreadsheets/d/1MeEWN-I1oV_STSDYn1IFDPWt_1FKiwhDph83XaGc0o0/edit?usp=sharing"",""งบพรบ!DZ57"")"),58440)</f>
        <v>58440</v>
      </c>
      <c r="O303" s="93">
        <f t="shared" ca="1" si="136"/>
        <v>70.922330097087382</v>
      </c>
      <c r="P303" s="93">
        <f t="shared" ca="1" si="137"/>
        <v>70.922330097087382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924</v>
      </c>
      <c r="K327" s="445">
        <f ca="1">IF(I327&gt;0,J327*100/I327,0)</f>
        <v>115.5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107740</v>
      </c>
      <c r="O328" s="155">
        <f t="shared" ref="O328:O336" ca="1" si="150">IF(L328&gt;0,N328*100/L328,0)</f>
        <v>66.098159509202461</v>
      </c>
      <c r="P328" s="155">
        <f t="shared" ref="P328:P336" ca="1" si="151">IF(M328&gt;0,N328*100/M328,0)</f>
        <v>86.364729458917836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107740</v>
      </c>
      <c r="O330" s="93">
        <f t="shared" ca="1" si="150"/>
        <v>66.098159509202461</v>
      </c>
      <c r="P330" s="93">
        <f t="shared" ca="1" si="151"/>
        <v>86.364729458917836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124750</v>
      </c>
      <c r="N331" s="497">
        <f t="shared" ca="1" si="153"/>
        <v>107740</v>
      </c>
      <c r="O331" s="497">
        <f t="shared" ca="1" si="150"/>
        <v>66.098159509202461</v>
      </c>
      <c r="P331" s="497">
        <f t="shared" ca="1" si="151"/>
        <v>86.364729458917836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IFERROR(__xludf.DUMMYFUNCTION("IMPORTRANGE(""https://docs.google.com/spreadsheets/d/1MeEWN-I1oV_STSDYn1IFDPWt_1FKiwhDph83XaGc0o0/edit?usp=sharing"",""งบพรบ!ER57"")"),124750)</f>
        <v>124750</v>
      </c>
      <c r="N333" s="93">
        <f ca="1">IFERROR(__xludf.DUMMYFUNCTION("IMPORTRANGE(""https://docs.google.com/spreadsheets/d/1MeEWN-I1oV_STSDYn1IFDPWt_1FKiwhDph83XaGc0o0/edit?usp=sharing"",""งบพรบ!ET57"")"),107740)</f>
        <v>107740</v>
      </c>
      <c r="O333" s="93">
        <f t="shared" ca="1" si="150"/>
        <v>66.098159509202461</v>
      </c>
      <c r="P333" s="93">
        <f t="shared" ca="1" si="151"/>
        <v>86.364729458917836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IFERROR(__xludf.DUMMYFUNCTION("IMPORTRANGE(""https://docs.google.com/spreadsheets/d/1kVcqe37tkHyjCSG3S0O1AXqVkqjo8mSIZil3BcpIysc/edit?usp=sharing"",""ศูนย์!D57"")"),878)</f>
        <v>878</v>
      </c>
      <c r="K338" s="497">
        <f ca="1">IF(I338&gt;0,J338*100/I338,0)</f>
        <v>109.75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308529</v>
      </c>
      <c r="N345" s="155">
        <f t="shared" ca="1" si="155"/>
        <v>293928</v>
      </c>
      <c r="O345" s="155">
        <f t="shared" ref="O345:O353" ca="1" si="156">IF(L345&gt;0,N345*100/L345,0)</f>
        <v>73.381100986144048</v>
      </c>
      <c r="P345" s="155">
        <f t="shared" ref="P345:P353" ca="1" si="157">IF(M345&gt;0,N345*100/M345,0)</f>
        <v>95.267543731707548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308529</v>
      </c>
      <c r="N347" s="93">
        <f t="shared" ca="1" si="158"/>
        <v>293928</v>
      </c>
      <c r="O347" s="93">
        <f t="shared" ca="1" si="156"/>
        <v>73.381100986144048</v>
      </c>
      <c r="P347" s="93">
        <f t="shared" ca="1" si="157"/>
        <v>95.267543731707548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234429</v>
      </c>
      <c r="N348" s="497">
        <f t="shared" ca="1" si="159"/>
        <v>219828</v>
      </c>
      <c r="O348" s="497">
        <f t="shared" ca="1" si="156"/>
        <v>67.338949303109203</v>
      </c>
      <c r="P348" s="497">
        <f t="shared" ca="1" si="157"/>
        <v>93.771675006078596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IFERROR(__xludf.DUMMYFUNCTION("IMPORTRANGE(""https://docs.google.com/spreadsheets/d/1MeEWN-I1oV_STSDYn1IFDPWt_1FKiwhDph83XaGc0o0/edit?usp=sharing"",""งบพรบ!FB57"")"),234429)</f>
        <v>234429</v>
      </c>
      <c r="N350" s="93">
        <f ca="1">IFERROR(__xludf.DUMMYFUNCTION("IMPORTRANGE(""https://docs.google.com/spreadsheets/d/1MeEWN-I1oV_STSDYn1IFDPWt_1FKiwhDph83XaGc0o0/edit?usp=sharing"",""งบพรบ!FD57"")"),219828)</f>
        <v>219828</v>
      </c>
      <c r="O350" s="93">
        <f t="shared" ca="1" si="156"/>
        <v>67.338949303109203</v>
      </c>
      <c r="P350" s="93">
        <f t="shared" ca="1" si="157"/>
        <v>93.771675006078596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7">
        <f t="shared" ca="1" si="161"/>
        <v>179.23926380368039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IFERROR(__xludf.DUMMYFUNCTION("IMPORTRANGE(""https://docs.google.com/spreadsheets/d/1XWAQStnk-4SwqDmLtmXYiTMKHgktTP8We1SCoS47DrQ/edit?usp=sharing"",""จัดที่ดิน!Y57"")"),36)</f>
        <v>36</v>
      </c>
      <c r="K360" s="497">
        <f t="shared" ca="1" si="161"/>
        <v>200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IFERROR(__xludf.DUMMYFUNCTION("IMPORTRANGE(""https://docs.google.com/spreadsheets/d/1XWAQStnk-4SwqDmLtmXYiTMKHgktTP8We1SCoS47DrQ/edit?usp=sharing"",""จัดที่ดิน!Z57"")"),311.09)</f>
        <v>311.08999999999997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161"/>
        <v>205.55555555555554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IFERROR(__xludf.DUMMYFUNCTION("IMPORTRANGE(""https://docs.google.com/spreadsheets/d/1XWAQStnk-4SwqDmLtmXYiTMKHgktTP8We1SCoS47DrQ/edit?usp=sharing"",""จัดที่ดิน!AB57"")"),318.12)</f>
        <v>318.12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86</v>
      </c>
      <c r="K364" s="479">
        <f t="shared" ca="1" si="161"/>
        <v>97.727272727272734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161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1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IFERROR(__xludf.DUMMYFUNCTION("IMPORTRANGE(""https://docs.google.com/spreadsheets/d/1XWAQStnk-4SwqDmLtmXYiTMKHgktTP8We1SCoS47DrQ/edit?usp=sharing"",""จัดที่ดิน!G57"")"),24)</f>
        <v>24</v>
      </c>
      <c r="K370" s="497">
        <f t="shared" ca="1" si="163"/>
        <v>800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IFERROR(__xludf.DUMMYFUNCTION("IMPORTRANGE(""https://docs.google.com/spreadsheets/d/1XWAQStnk-4SwqDmLtmXYiTMKHgktTP8We1SCoS47DrQ/edit?usp=sharing"",""จัดที่ดิน!H57"")"),181.74)</f>
        <v>181.74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163"/>
        <v>900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IFERROR(__xludf.DUMMYFUNCTION("IMPORTRANGE(""https://docs.google.com/spreadsheets/d/1XWAQStnk-4SwqDmLtmXYiTMKHgktTP8We1SCoS47DrQ/edit?usp=sharing"",""จัดที่ดิน!J57"")"),206.75)</f>
        <v>206.75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59</v>
      </c>
      <c r="K374" s="491">
        <f t="shared" ca="1" si="163"/>
        <v>69.411764705882348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7">
        <f t="shared" ca="1" si="1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IFERROR(__xludf.DUMMYFUNCTION("IMPORTRANGE(""https://docs.google.com/spreadsheets/d/1XWAQStnk-4SwqDmLtmXYiTMKHgktTP8We1SCoS47DrQ/edit?usp=sharing"",""จัดที่ดิน!AJ57"")"),61)</f>
        <v>61</v>
      </c>
      <c r="K379" s="497">
        <f t="shared" ca="1" si="164"/>
        <v>71.764705882352942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IFERROR(__xludf.DUMMYFUNCTION("IMPORTRANGE(""https://docs.google.com/spreadsheets/d/1XWAQStnk-4SwqDmLtmXYiTMKHgktTP8We1SCoS47DrQ/edit?usp=sharing"",""จัดที่ดิน!AK57"")"),876.22)</f>
        <v>876.22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IFERROR(__xludf.DUMMYFUNCTION("IMPORTRANGE(""https://docs.google.com/spreadsheets/d/1XWAQStnk-4SwqDmLtmXYiTMKHgktTP8We1SCoS47DrQ/edit?usp=sharing"",""จัดที่ดิน!AL57"")"),59)</f>
        <v>59</v>
      </c>
      <c r="K381" s="497">
        <f t="shared" ca="1" si="164"/>
        <v>69.411764705882348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IFERROR(__xludf.DUMMYFUNCTION("IMPORTRANGE(""https://docs.google.com/spreadsheets/d/1XWAQStnk-4SwqDmLtmXYiTMKHgktTP8We1SCoS47DrQ/edit?usp=sharing"",""จัดที่ดิน!AM57"")"),866.87)</f>
        <v>866.87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301310</v>
      </c>
      <c r="O414" s="549">
        <f ca="1">IF(L414&gt;0,N414*100/L414,0)</f>
        <v>46.866736764824829</v>
      </c>
      <c r="P414" s="549">
        <f ca="1">IF(M414&gt;0,N414*100/M414,0)</f>
        <v>46.866736764824829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122705</v>
      </c>
      <c r="O544" s="155">
        <f t="shared" ref="O544:O549" ca="1" si="237">IF(L544&gt;0,N544*100/L544,0)</f>
        <v>56.520036849378165</v>
      </c>
      <c r="P544" s="155">
        <f t="shared" ref="P544:P549" ca="1" si="238">IF(M544&gt;0,N544*100/M544,0)</f>
        <v>56.520036849378165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122705</v>
      </c>
      <c r="O546" s="93">
        <f t="shared" ca="1" si="237"/>
        <v>56.520036849378165</v>
      </c>
      <c r="P546" s="93">
        <f t="shared" ca="1" si="238"/>
        <v>56.520036849378165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122705</v>
      </c>
      <c r="O547" s="497">
        <f t="shared" ca="1" si="237"/>
        <v>56.520036849378165</v>
      </c>
      <c r="P547" s="497">
        <f t="shared" ca="1" si="238"/>
        <v>56.520036849378165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122705</v>
      </c>
      <c r="O549" s="93">
        <f t="shared" ca="1" si="237"/>
        <v>56.520036849378165</v>
      </c>
      <c r="P549" s="93">
        <f t="shared" ca="1" si="238"/>
        <v>56.520036849378165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64580</v>
      </c>
      <c r="O629" s="195">
        <f t="shared" ref="O629:O634" ca="1" si="264">IF(L629&gt;0,N629*100/L629,0)</f>
        <v>43.948416074041305</v>
      </c>
      <c r="P629" s="195">
        <f t="shared" ref="P629:P634" ca="1" si="265">IF(M629&gt;0,N629*100/M629,0)</f>
        <v>43.948416074041305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64580</v>
      </c>
      <c r="O631" s="93">
        <f t="shared" ca="1" si="264"/>
        <v>43.948416074041305</v>
      </c>
      <c r="P631" s="93">
        <f t="shared" ca="1" si="265"/>
        <v>43.948416074041305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64580</v>
      </c>
      <c r="O632" s="497">
        <f t="shared" ca="1" si="264"/>
        <v>43.948416074041305</v>
      </c>
      <c r="P632" s="497">
        <f t="shared" ca="1" si="265"/>
        <v>43.948416074041305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64580</v>
      </c>
      <c r="O634" s="93">
        <f t="shared" ca="1" si="264"/>
        <v>43.948416074041305</v>
      </c>
      <c r="P634" s="93">
        <f t="shared" ca="1" si="265"/>
        <v>43.948416074041305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28275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t="shared" ca="1" si="290"/>
        <v>20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5">
        <f t="shared" ca="1" si="291"/>
        <v>103.44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t="shared" ref="K725:K726" ca="1" si="292">IF(I725&gt;0,J725*100/I725,0)</f>
        <v>103.44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IFERROR(__xludf.DUMMYFUNCTION("IMPORTRANGE(""https://docs.google.com/spreadsheets/d/19vJNZY_5yjcGF2XGBMNZRCAIB0Kwfpjp8YEOfu-bneM/edit?usp=sharing"",""งานกองทุน!F57"")"),2933160.27)</f>
        <v>2933160.27</v>
      </c>
      <c r="K821" s="497">
        <f t="shared" ref="K821:K828" ca="1" si="335">IF(I821&gt;0,J821*100/I821,0)</f>
        <v>69.036299609491479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IFERROR(__xludf.DUMMYFUNCTION("IMPORTRANGE(""https://docs.google.com/spreadsheets/d/19vJNZY_5yjcGF2XGBMNZRCAIB0Kwfpjp8YEOfu-bneM/edit?usp=sharing"",""งานกองทุน!E57"")"),174)</f>
        <v>174</v>
      </c>
      <c r="K822" s="497">
        <f t="shared" ca="1" si="335"/>
        <v>70.731707317073173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IFERROR(__xludf.DUMMYFUNCTION("IMPORTRANGE(""https://docs.google.com/spreadsheets/d/19vJNZY_5yjcGF2XGBMNZRCAIB0Kwfpjp8YEOfu-bneM/edit?usp=sharing"",""งานกองทุน!K57"")"),677531.39)</f>
        <v>677531.39</v>
      </c>
      <c r="K823" s="497">
        <f t="shared" ca="1" si="335"/>
        <v>13.453784445910619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IFERROR(__xludf.DUMMYFUNCTION("IMPORTRANGE(""https://docs.google.com/spreadsheets/d/19vJNZY_5yjcGF2XGBMNZRCAIB0Kwfpjp8YEOfu-bneM/edit?usp=sharing"",""งานกองทุน!J57"")"),102)</f>
        <v>102</v>
      </c>
      <c r="K824" s="497">
        <f t="shared" ca="1" si="335"/>
        <v>43.589743589743591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IFERROR(__xludf.DUMMYFUNCTION("IMPORTRANGE(""https://docs.google.com/spreadsheets/d/19vJNZY_5yjcGF2XGBMNZRCAIB0Kwfpjp8YEOfu-bneM/edit?usp=sharing"",""งานกองทุน!P57"")"),2245200.49)</f>
        <v>2245200.4900000002</v>
      </c>
      <c r="K825" s="497">
        <f t="shared" ca="1" si="335"/>
        <v>21.503880426191454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IFERROR(__xludf.DUMMYFUNCTION("IMPORTRANGE(""https://docs.google.com/spreadsheets/d/19vJNZY_5yjcGF2XGBMNZRCAIB0Kwfpjp8YEOfu-bneM/edit?usp=sharing"",""งานกองทุน!O57"")"),176)</f>
        <v>176</v>
      </c>
      <c r="K826" s="497">
        <f t="shared" ca="1" si="335"/>
        <v>53.333333333333336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IFERROR(__xludf.DUMMYFUNCTION("IMPORTRANGE(""https://docs.google.com/spreadsheets/d/19vJNZY_5yjcGF2XGBMNZRCAIB0Kwfpjp8YEOfu-bneM/edit?usp=sharing"",""งานกองทุน!U57"")"),3330000)</f>
        <v>3330000</v>
      </c>
      <c r="K827" s="497">
        <f t="shared" ca="1" si="335"/>
        <v>99.402985074626869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IFERROR(__xludf.DUMMYFUNCTION("IMPORTRANGE(""https://docs.google.com/spreadsheets/d/19vJNZY_5yjcGF2XGBMNZRCAIB0Kwfpjp8YEOfu-bneM/edit?usp=sharing"",""งานกองทุน!T57"")"),81)</f>
        <v>81</v>
      </c>
      <c r="K828" s="502">
        <f t="shared" ca="1" si="335"/>
        <v>60.447761194029852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3"/>
      <c r="E829" s="677"/>
      <c r="F829" s="677"/>
      <c r="G829" s="677"/>
      <c r="H829" s="874"/>
      <c r="I829" s="875"/>
      <c r="J829" s="875"/>
      <c r="K829" s="876"/>
      <c r="L829" s="876"/>
      <c r="M829" s="876"/>
      <c r="N829" s="876"/>
      <c r="O829" s="876"/>
      <c r="P829" s="876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3"/>
      <c r="E830" s="677"/>
      <c r="F830" s="677"/>
      <c r="G830" s="677"/>
      <c r="H830" s="874"/>
      <c r="I830" s="875"/>
      <c r="J830" s="875"/>
      <c r="K830" s="876"/>
      <c r="L830" s="876"/>
      <c r="M830" s="876"/>
      <c r="N830" s="876"/>
      <c r="O830" s="876"/>
      <c r="P830" s="876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3"/>
      <c r="E831" s="677"/>
      <c r="F831" s="677"/>
      <c r="G831" s="677"/>
      <c r="H831" s="874"/>
      <c r="I831" s="875"/>
      <c r="J831" s="875"/>
      <c r="K831" s="876"/>
      <c r="L831" s="876"/>
      <c r="M831" s="876"/>
      <c r="N831" s="876"/>
      <c r="O831" s="876"/>
      <c r="P831" s="876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3"/>
      <c r="E832" s="677"/>
      <c r="F832" s="677"/>
      <c r="G832" s="677"/>
      <c r="H832" s="874"/>
      <c r="I832" s="875"/>
      <c r="J832" s="875"/>
      <c r="K832" s="876"/>
      <c r="L832" s="876"/>
      <c r="M832" s="876"/>
      <c r="N832" s="876"/>
      <c r="O832" s="876"/>
      <c r="P832" s="876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3"/>
      <c r="E833" s="677"/>
      <c r="F833" s="677"/>
      <c r="G833" s="677"/>
      <c r="H833" s="874"/>
      <c r="I833" s="875"/>
      <c r="J833" s="875"/>
      <c r="K833" s="876"/>
      <c r="L833" s="876"/>
      <c r="M833" s="876"/>
      <c r="N833" s="876"/>
      <c r="O833" s="876"/>
      <c r="P833" s="876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3"/>
      <c r="E834" s="677"/>
      <c r="F834" s="677"/>
      <c r="G834" s="677"/>
      <c r="H834" s="874"/>
      <c r="I834" s="875"/>
      <c r="J834" s="875"/>
      <c r="K834" s="876"/>
      <c r="L834" s="876"/>
      <c r="M834" s="876"/>
      <c r="N834" s="876"/>
      <c r="O834" s="876"/>
      <c r="P834" s="876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3"/>
      <c r="E835" s="677"/>
      <c r="F835" s="677"/>
      <c r="G835" s="677"/>
      <c r="H835" s="874"/>
      <c r="I835" s="875"/>
      <c r="J835" s="875"/>
      <c r="K835" s="876"/>
      <c r="L835" s="876"/>
      <c r="M835" s="876"/>
      <c r="N835" s="876"/>
      <c r="O835" s="876"/>
      <c r="P835" s="876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3"/>
      <c r="E836" s="677"/>
      <c r="F836" s="677"/>
      <c r="G836" s="677"/>
      <c r="H836" s="874"/>
      <c r="I836" s="875"/>
      <c r="J836" s="875"/>
      <c r="K836" s="876"/>
      <c r="L836" s="876"/>
      <c r="M836" s="876"/>
      <c r="N836" s="876"/>
      <c r="O836" s="876"/>
      <c r="P836" s="876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3"/>
      <c r="E837" s="677"/>
      <c r="F837" s="677"/>
      <c r="G837" s="677"/>
      <c r="H837" s="874"/>
      <c r="I837" s="875"/>
      <c r="J837" s="875"/>
      <c r="K837" s="876"/>
      <c r="L837" s="876"/>
      <c r="M837" s="876"/>
      <c r="N837" s="876"/>
      <c r="O837" s="876"/>
      <c r="P837" s="876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3"/>
      <c r="E838" s="677"/>
      <c r="F838" s="677"/>
      <c r="G838" s="677"/>
      <c r="H838" s="874"/>
      <c r="I838" s="875"/>
      <c r="J838" s="875"/>
      <c r="K838" s="876"/>
      <c r="L838" s="876"/>
      <c r="M838" s="876"/>
      <c r="N838" s="876"/>
      <c r="O838" s="876"/>
      <c r="P838" s="876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3"/>
      <c r="E839" s="677"/>
      <c r="F839" s="677"/>
      <c r="G839" s="677"/>
      <c r="H839" s="874"/>
      <c r="I839" s="875"/>
      <c r="J839" s="875"/>
      <c r="K839" s="876"/>
      <c r="L839" s="876"/>
      <c r="M839" s="876"/>
      <c r="N839" s="876"/>
      <c r="O839" s="876"/>
      <c r="P839" s="876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3"/>
      <c r="E840" s="677"/>
      <c r="F840" s="677"/>
      <c r="G840" s="677"/>
      <c r="H840" s="874"/>
      <c r="I840" s="875"/>
      <c r="J840" s="875"/>
      <c r="K840" s="876"/>
      <c r="L840" s="876"/>
      <c r="M840" s="876"/>
      <c r="N840" s="876"/>
      <c r="O840" s="876"/>
      <c r="P840" s="876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3"/>
      <c r="E841" s="677"/>
      <c r="F841" s="677"/>
      <c r="G841" s="677"/>
      <c r="H841" s="874"/>
      <c r="I841" s="875"/>
      <c r="J841" s="875"/>
      <c r="K841" s="876"/>
      <c r="L841" s="876"/>
      <c r="M841" s="876"/>
      <c r="N841" s="876"/>
      <c r="O841" s="876"/>
      <c r="P841" s="876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3"/>
      <c r="E842" s="677"/>
      <c r="F842" s="677"/>
      <c r="G842" s="677"/>
      <c r="H842" s="874"/>
      <c r="I842" s="875"/>
      <c r="J842" s="875"/>
      <c r="K842" s="876"/>
      <c r="L842" s="876"/>
      <c r="M842" s="876"/>
      <c r="N842" s="876"/>
      <c r="O842" s="876"/>
      <c r="P842" s="876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3"/>
      <c r="E843" s="677"/>
      <c r="F843" s="677"/>
      <c r="G843" s="677"/>
      <c r="H843" s="874"/>
      <c r="I843" s="875"/>
      <c r="J843" s="875"/>
      <c r="K843" s="876"/>
      <c r="L843" s="876"/>
      <c r="M843" s="876"/>
      <c r="N843" s="876"/>
      <c r="O843" s="876"/>
      <c r="P843" s="876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3"/>
      <c r="E844" s="677"/>
      <c r="F844" s="677"/>
      <c r="G844" s="677"/>
      <c r="H844" s="874"/>
      <c r="I844" s="875"/>
      <c r="J844" s="875"/>
      <c r="K844" s="876"/>
      <c r="L844" s="876"/>
      <c r="M844" s="876"/>
      <c r="N844" s="876"/>
      <c r="O844" s="876"/>
      <c r="P844" s="876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3"/>
      <c r="E845" s="677"/>
      <c r="F845" s="677"/>
      <c r="G845" s="677"/>
      <c r="H845" s="874"/>
      <c r="I845" s="875"/>
      <c r="J845" s="875"/>
      <c r="K845" s="876"/>
      <c r="L845" s="876"/>
      <c r="M845" s="876"/>
      <c r="N845" s="876"/>
      <c r="O845" s="876"/>
      <c r="P845" s="876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3"/>
      <c r="E846" s="677"/>
      <c r="F846" s="677"/>
      <c r="G846" s="677"/>
      <c r="H846" s="874"/>
      <c r="I846" s="875"/>
      <c r="J846" s="875"/>
      <c r="K846" s="876"/>
      <c r="L846" s="876"/>
      <c r="M846" s="876"/>
      <c r="N846" s="876"/>
      <c r="O846" s="876"/>
      <c r="P846" s="876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3"/>
      <c r="E847" s="677"/>
      <c r="F847" s="677"/>
      <c r="G847" s="677"/>
      <c r="H847" s="874"/>
      <c r="I847" s="875"/>
      <c r="J847" s="875"/>
      <c r="K847" s="876"/>
      <c r="L847" s="876"/>
      <c r="M847" s="876"/>
      <c r="N847" s="876"/>
      <c r="O847" s="876"/>
      <c r="P847" s="876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3"/>
      <c r="E848" s="677"/>
      <c r="F848" s="677"/>
      <c r="G848" s="677"/>
      <c r="H848" s="874"/>
      <c r="I848" s="875"/>
      <c r="J848" s="875"/>
      <c r="K848" s="876"/>
      <c r="L848" s="876"/>
      <c r="M848" s="876"/>
      <c r="N848" s="876"/>
      <c r="O848" s="876"/>
      <c r="P848" s="876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3"/>
      <c r="E849" s="677"/>
      <c r="F849" s="677"/>
      <c r="G849" s="677"/>
      <c r="H849" s="874"/>
      <c r="I849" s="875"/>
      <c r="J849" s="875"/>
      <c r="K849" s="876"/>
      <c r="L849" s="876"/>
      <c r="M849" s="876"/>
      <c r="N849" s="876"/>
      <c r="O849" s="876"/>
      <c r="P849" s="876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3"/>
      <c r="E850" s="677"/>
      <c r="F850" s="677"/>
      <c r="G850" s="677"/>
      <c r="H850" s="874"/>
      <c r="I850" s="875"/>
      <c r="J850" s="875"/>
      <c r="K850" s="876"/>
      <c r="L850" s="876"/>
      <c r="M850" s="876"/>
      <c r="N850" s="876"/>
      <c r="O850" s="876"/>
      <c r="P850" s="876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3"/>
      <c r="E851" s="677"/>
      <c r="F851" s="677"/>
      <c r="G851" s="677"/>
      <c r="H851" s="874"/>
      <c r="I851" s="875"/>
      <c r="J851" s="875"/>
      <c r="K851" s="876"/>
      <c r="L851" s="876"/>
      <c r="M851" s="876"/>
      <c r="N851" s="876"/>
      <c r="O851" s="876"/>
      <c r="P851" s="876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3"/>
      <c r="E852" s="677"/>
      <c r="F852" s="677"/>
      <c r="G852" s="677"/>
      <c r="H852" s="874"/>
      <c r="I852" s="875"/>
      <c r="J852" s="875"/>
      <c r="K852" s="876"/>
      <c r="L852" s="876"/>
      <c r="M852" s="876"/>
      <c r="N852" s="876"/>
      <c r="O852" s="876"/>
      <c r="P852" s="876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3"/>
      <c r="E853" s="677"/>
      <c r="F853" s="677"/>
      <c r="G853" s="677"/>
      <c r="H853" s="874"/>
      <c r="I853" s="875"/>
      <c r="J853" s="875"/>
      <c r="K853" s="876"/>
      <c r="L853" s="876"/>
      <c r="M853" s="876"/>
      <c r="N853" s="876"/>
      <c r="O853" s="876"/>
      <c r="P853" s="876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3"/>
      <c r="E854" s="677"/>
      <c r="F854" s="677"/>
      <c r="G854" s="677"/>
      <c r="H854" s="874"/>
      <c r="I854" s="875"/>
      <c r="J854" s="875"/>
      <c r="K854" s="876"/>
      <c r="L854" s="876"/>
      <c r="M854" s="876"/>
      <c r="N854" s="876"/>
      <c r="O854" s="876"/>
      <c r="P854" s="876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3"/>
      <c r="E855" s="677"/>
      <c r="F855" s="677"/>
      <c r="G855" s="677"/>
      <c r="H855" s="874"/>
      <c r="I855" s="875"/>
      <c r="J855" s="875"/>
      <c r="K855" s="876"/>
      <c r="L855" s="876"/>
      <c r="M855" s="876"/>
      <c r="N855" s="876"/>
      <c r="O855" s="876"/>
      <c r="P855" s="876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3"/>
      <c r="E856" s="677"/>
      <c r="F856" s="677"/>
      <c r="G856" s="677"/>
      <c r="H856" s="874"/>
      <c r="I856" s="875"/>
      <c r="J856" s="875"/>
      <c r="K856" s="876"/>
      <c r="L856" s="876"/>
      <c r="M856" s="876"/>
      <c r="N856" s="876"/>
      <c r="O856" s="876"/>
      <c r="P856" s="876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3"/>
      <c r="E857" s="677"/>
      <c r="F857" s="677"/>
      <c r="G857" s="677"/>
      <c r="H857" s="874"/>
      <c r="I857" s="875"/>
      <c r="J857" s="875"/>
      <c r="K857" s="876"/>
      <c r="L857" s="876"/>
      <c r="M857" s="876"/>
      <c r="N857" s="876"/>
      <c r="O857" s="876"/>
      <c r="P857" s="876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3"/>
      <c r="E858" s="677"/>
      <c r="F858" s="677"/>
      <c r="G858" s="677"/>
      <c r="H858" s="874"/>
      <c r="I858" s="875"/>
      <c r="J858" s="875"/>
      <c r="K858" s="876"/>
      <c r="L858" s="876"/>
      <c r="M858" s="876"/>
      <c r="N858" s="876"/>
      <c r="O858" s="876"/>
      <c r="P858" s="876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3"/>
      <c r="E859" s="677"/>
      <c r="F859" s="677"/>
      <c r="G859" s="677"/>
      <c r="H859" s="874"/>
      <c r="I859" s="875"/>
      <c r="J859" s="875"/>
      <c r="K859" s="876"/>
      <c r="L859" s="876"/>
      <c r="M859" s="876"/>
      <c r="N859" s="876"/>
      <c r="O859" s="876"/>
      <c r="P859" s="876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3"/>
      <c r="E860" s="677"/>
      <c r="F860" s="677"/>
      <c r="G860" s="677"/>
      <c r="H860" s="874"/>
      <c r="I860" s="875"/>
      <c r="J860" s="875"/>
      <c r="K860" s="876"/>
      <c r="L860" s="876"/>
      <c r="M860" s="876"/>
      <c r="N860" s="876"/>
      <c r="O860" s="876"/>
      <c r="P860" s="876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3"/>
      <c r="E861" s="677"/>
      <c r="F861" s="677"/>
      <c r="G861" s="677"/>
      <c r="H861" s="874"/>
      <c r="I861" s="875"/>
      <c r="J861" s="875"/>
      <c r="K861" s="876"/>
      <c r="L861" s="876"/>
      <c r="M861" s="876"/>
      <c r="N861" s="876"/>
      <c r="O861" s="876"/>
      <c r="P861" s="876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3"/>
      <c r="E862" s="677"/>
      <c r="F862" s="677"/>
      <c r="G862" s="677"/>
      <c r="H862" s="874"/>
      <c r="I862" s="875"/>
      <c r="J862" s="875"/>
      <c r="K862" s="876"/>
      <c r="L862" s="876"/>
      <c r="M862" s="876"/>
      <c r="N862" s="876"/>
      <c r="O862" s="876"/>
      <c r="P862" s="876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3"/>
      <c r="E863" s="677"/>
      <c r="F863" s="677"/>
      <c r="G863" s="677"/>
      <c r="H863" s="874"/>
      <c r="I863" s="875"/>
      <c r="J863" s="875"/>
      <c r="K863" s="876"/>
      <c r="L863" s="876"/>
      <c r="M863" s="876"/>
      <c r="N863" s="876"/>
      <c r="O863" s="876"/>
      <c r="P863" s="876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3"/>
      <c r="E864" s="677"/>
      <c r="F864" s="677"/>
      <c r="G864" s="677"/>
      <c r="H864" s="874"/>
      <c r="I864" s="875"/>
      <c r="J864" s="875"/>
      <c r="K864" s="876"/>
      <c r="L864" s="876"/>
      <c r="M864" s="876"/>
      <c r="N864" s="876"/>
      <c r="O864" s="876"/>
      <c r="P864" s="876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3"/>
      <c r="E865" s="677"/>
      <c r="F865" s="677"/>
      <c r="G865" s="677"/>
      <c r="H865" s="874"/>
      <c r="I865" s="875"/>
      <c r="J865" s="875"/>
      <c r="K865" s="876"/>
      <c r="L865" s="876"/>
      <c r="M865" s="876"/>
      <c r="N865" s="876"/>
      <c r="O865" s="876"/>
      <c r="P865" s="876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3"/>
      <c r="E866" s="677"/>
      <c r="F866" s="677"/>
      <c r="G866" s="677"/>
      <c r="H866" s="874"/>
      <c r="I866" s="875"/>
      <c r="J866" s="875"/>
      <c r="K866" s="876"/>
      <c r="L866" s="876"/>
      <c r="M866" s="876"/>
      <c r="N866" s="876"/>
      <c r="O866" s="876"/>
      <c r="P866" s="876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3"/>
      <c r="E867" s="677"/>
      <c r="F867" s="677"/>
      <c r="G867" s="677"/>
      <c r="H867" s="874"/>
      <c r="I867" s="875"/>
      <c r="J867" s="875"/>
      <c r="K867" s="876"/>
      <c r="L867" s="876"/>
      <c r="M867" s="876"/>
      <c r="N867" s="876"/>
      <c r="O867" s="876"/>
      <c r="P867" s="876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3"/>
      <c r="E868" s="677"/>
      <c r="F868" s="677"/>
      <c r="G868" s="677"/>
      <c r="H868" s="874"/>
      <c r="I868" s="875"/>
      <c r="J868" s="875"/>
      <c r="K868" s="876"/>
      <c r="L868" s="876"/>
      <c r="M868" s="876"/>
      <c r="N868" s="876"/>
      <c r="O868" s="876"/>
      <c r="P868" s="876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3"/>
      <c r="E869" s="677"/>
      <c r="F869" s="677"/>
      <c r="G869" s="677"/>
      <c r="H869" s="874"/>
      <c r="I869" s="875"/>
      <c r="J869" s="875"/>
      <c r="K869" s="876"/>
      <c r="L869" s="876"/>
      <c r="M869" s="876"/>
      <c r="N869" s="876"/>
      <c r="O869" s="876"/>
      <c r="P869" s="876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3"/>
      <c r="E870" s="677"/>
      <c r="F870" s="677"/>
      <c r="G870" s="677"/>
      <c r="H870" s="874"/>
      <c r="I870" s="875"/>
      <c r="J870" s="875"/>
      <c r="K870" s="876"/>
      <c r="L870" s="876"/>
      <c r="M870" s="876"/>
      <c r="N870" s="876"/>
      <c r="O870" s="876"/>
      <c r="P870" s="876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3"/>
      <c r="E871" s="677"/>
      <c r="F871" s="677"/>
      <c r="G871" s="677"/>
      <c r="H871" s="874"/>
      <c r="I871" s="875"/>
      <c r="J871" s="875"/>
      <c r="K871" s="876"/>
      <c r="L871" s="876"/>
      <c r="M871" s="876"/>
      <c r="N871" s="876"/>
      <c r="O871" s="876"/>
      <c r="P871" s="876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3"/>
      <c r="E872" s="677"/>
      <c r="F872" s="677"/>
      <c r="G872" s="677"/>
      <c r="H872" s="874"/>
      <c r="I872" s="875"/>
      <c r="J872" s="875"/>
      <c r="K872" s="876"/>
      <c r="L872" s="876"/>
      <c r="M872" s="876"/>
      <c r="N872" s="876"/>
      <c r="O872" s="876"/>
      <c r="P872" s="876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3"/>
      <c r="E873" s="677"/>
      <c r="F873" s="677"/>
      <c r="G873" s="677"/>
      <c r="H873" s="874"/>
      <c r="I873" s="875"/>
      <c r="J873" s="875"/>
      <c r="K873" s="876"/>
      <c r="L873" s="876"/>
      <c r="M873" s="876"/>
      <c r="N873" s="876"/>
      <c r="O873" s="876"/>
      <c r="P873" s="876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3"/>
      <c r="E874" s="677"/>
      <c r="F874" s="677"/>
      <c r="G874" s="677"/>
      <c r="H874" s="874"/>
      <c r="I874" s="875"/>
      <c r="J874" s="875"/>
      <c r="K874" s="876"/>
      <c r="L874" s="876"/>
      <c r="M874" s="876"/>
      <c r="N874" s="876"/>
      <c r="O874" s="876"/>
      <c r="P874" s="876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3"/>
      <c r="E875" s="677"/>
      <c r="F875" s="677"/>
      <c r="G875" s="677"/>
      <c r="H875" s="874"/>
      <c r="I875" s="875"/>
      <c r="J875" s="875"/>
      <c r="K875" s="876"/>
      <c r="L875" s="876"/>
      <c r="M875" s="876"/>
      <c r="N875" s="876"/>
      <c r="O875" s="876"/>
      <c r="P875" s="876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3"/>
      <c r="E876" s="677"/>
      <c r="F876" s="677"/>
      <c r="G876" s="677"/>
      <c r="H876" s="874"/>
      <c r="I876" s="875"/>
      <c r="J876" s="875"/>
      <c r="K876" s="876"/>
      <c r="L876" s="876"/>
      <c r="M876" s="876"/>
      <c r="N876" s="876"/>
      <c r="O876" s="876"/>
      <c r="P876" s="876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3"/>
      <c r="E877" s="677"/>
      <c r="F877" s="677"/>
      <c r="G877" s="677"/>
      <c r="H877" s="874"/>
      <c r="I877" s="875"/>
      <c r="J877" s="875"/>
      <c r="K877" s="876"/>
      <c r="L877" s="876"/>
      <c r="M877" s="876"/>
      <c r="N877" s="876"/>
      <c r="O877" s="876"/>
      <c r="P877" s="876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3"/>
      <c r="E878" s="677"/>
      <c r="F878" s="677"/>
      <c r="G878" s="677"/>
      <c r="H878" s="874"/>
      <c r="I878" s="875"/>
      <c r="J878" s="875"/>
      <c r="K878" s="876"/>
      <c r="L878" s="876"/>
      <c r="M878" s="876"/>
      <c r="N878" s="876"/>
      <c r="O878" s="876"/>
      <c r="P878" s="876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3"/>
      <c r="E879" s="677"/>
      <c r="F879" s="677"/>
      <c r="G879" s="677"/>
      <c r="H879" s="874"/>
      <c r="I879" s="875"/>
      <c r="J879" s="875"/>
      <c r="K879" s="876"/>
      <c r="L879" s="876"/>
      <c r="M879" s="876"/>
      <c r="N879" s="876"/>
      <c r="O879" s="876"/>
      <c r="P879" s="876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3"/>
      <c r="E880" s="677"/>
      <c r="F880" s="677"/>
      <c r="G880" s="677"/>
      <c r="H880" s="874"/>
      <c r="I880" s="875"/>
      <c r="J880" s="875"/>
      <c r="K880" s="876"/>
      <c r="L880" s="876"/>
      <c r="M880" s="876"/>
      <c r="N880" s="876"/>
      <c r="O880" s="876"/>
      <c r="P880" s="876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3"/>
      <c r="E881" s="677"/>
      <c r="F881" s="677"/>
      <c r="G881" s="677"/>
      <c r="H881" s="874"/>
      <c r="I881" s="875"/>
      <c r="J881" s="875"/>
      <c r="K881" s="876"/>
      <c r="L881" s="876"/>
      <c r="M881" s="876"/>
      <c r="N881" s="876"/>
      <c r="O881" s="876"/>
      <c r="P881" s="876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3"/>
      <c r="E882" s="677"/>
      <c r="F882" s="677"/>
      <c r="G882" s="677"/>
      <c r="H882" s="874"/>
      <c r="I882" s="875"/>
      <c r="J882" s="875"/>
      <c r="K882" s="876"/>
      <c r="L882" s="876"/>
      <c r="M882" s="876"/>
      <c r="N882" s="876"/>
      <c r="O882" s="876"/>
      <c r="P882" s="876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3"/>
      <c r="E883" s="677"/>
      <c r="F883" s="677"/>
      <c r="G883" s="677"/>
      <c r="H883" s="874"/>
      <c r="I883" s="875"/>
      <c r="J883" s="875"/>
      <c r="K883" s="876"/>
      <c r="L883" s="876"/>
      <c r="M883" s="876"/>
      <c r="N883" s="876"/>
      <c r="O883" s="876"/>
      <c r="P883" s="876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3"/>
      <c r="E884" s="677"/>
      <c r="F884" s="677"/>
      <c r="G884" s="677"/>
      <c r="H884" s="874"/>
      <c r="I884" s="875"/>
      <c r="J884" s="875"/>
      <c r="K884" s="876"/>
      <c r="L884" s="876"/>
      <c r="M884" s="876"/>
      <c r="N884" s="876"/>
      <c r="O884" s="876"/>
      <c r="P884" s="876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3"/>
      <c r="E885" s="677"/>
      <c r="F885" s="677"/>
      <c r="G885" s="677"/>
      <c r="H885" s="874"/>
      <c r="I885" s="875"/>
      <c r="J885" s="875"/>
      <c r="K885" s="876"/>
      <c r="L885" s="876"/>
      <c r="M885" s="876"/>
      <c r="N885" s="876"/>
      <c r="O885" s="876"/>
      <c r="P885" s="876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3"/>
      <c r="E886" s="677"/>
      <c r="F886" s="677"/>
      <c r="G886" s="677"/>
      <c r="H886" s="874"/>
      <c r="I886" s="875"/>
      <c r="J886" s="875"/>
      <c r="K886" s="876"/>
      <c r="L886" s="876"/>
      <c r="M886" s="876"/>
      <c r="N886" s="876"/>
      <c r="O886" s="876"/>
      <c r="P886" s="876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3"/>
      <c r="E887" s="677"/>
      <c r="F887" s="677"/>
      <c r="G887" s="677"/>
      <c r="H887" s="874"/>
      <c r="I887" s="875"/>
      <c r="J887" s="875"/>
      <c r="K887" s="876"/>
      <c r="L887" s="876"/>
      <c r="M887" s="876"/>
      <c r="N887" s="876"/>
      <c r="O887" s="876"/>
      <c r="P887" s="876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3"/>
      <c r="E888" s="677"/>
      <c r="F888" s="677"/>
      <c r="G888" s="677"/>
      <c r="H888" s="874"/>
      <c r="I888" s="875"/>
      <c r="J888" s="875"/>
      <c r="K888" s="876"/>
      <c r="L888" s="876"/>
      <c r="M888" s="876"/>
      <c r="N888" s="876"/>
      <c r="O888" s="876"/>
      <c r="P888" s="876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3"/>
      <c r="E889" s="677"/>
      <c r="F889" s="677"/>
      <c r="G889" s="677"/>
      <c r="H889" s="874"/>
      <c r="I889" s="875"/>
      <c r="J889" s="875"/>
      <c r="K889" s="876"/>
      <c r="L889" s="876"/>
      <c r="M889" s="876"/>
      <c r="N889" s="876"/>
      <c r="O889" s="876"/>
      <c r="P889" s="876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3"/>
      <c r="E890" s="677"/>
      <c r="F890" s="677"/>
      <c r="G890" s="677"/>
      <c r="H890" s="874"/>
      <c r="I890" s="875"/>
      <c r="J890" s="875"/>
      <c r="K890" s="876"/>
      <c r="L890" s="876"/>
      <c r="M890" s="876"/>
      <c r="N890" s="876"/>
      <c r="O890" s="876"/>
      <c r="P890" s="876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3"/>
      <c r="E891" s="677"/>
      <c r="F891" s="677"/>
      <c r="G891" s="677"/>
      <c r="H891" s="874"/>
      <c r="I891" s="875"/>
      <c r="J891" s="875"/>
      <c r="K891" s="876"/>
      <c r="L891" s="876"/>
      <c r="M891" s="876"/>
      <c r="N891" s="876"/>
      <c r="O891" s="876"/>
      <c r="P891" s="876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3"/>
      <c r="E892" s="677"/>
      <c r="F892" s="677"/>
      <c r="G892" s="677"/>
      <c r="H892" s="874"/>
      <c r="I892" s="875"/>
      <c r="J892" s="875"/>
      <c r="K892" s="876"/>
      <c r="L892" s="876"/>
      <c r="M892" s="876"/>
      <c r="N892" s="876"/>
      <c r="O892" s="876"/>
      <c r="P892" s="876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3"/>
      <c r="E893" s="677"/>
      <c r="F893" s="677"/>
      <c r="G893" s="677"/>
      <c r="H893" s="874"/>
      <c r="I893" s="875"/>
      <c r="J893" s="875"/>
      <c r="K893" s="876"/>
      <c r="L893" s="876"/>
      <c r="M893" s="876"/>
      <c r="N893" s="876"/>
      <c r="O893" s="876"/>
      <c r="P893" s="876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3"/>
      <c r="E894" s="677"/>
      <c r="F894" s="677"/>
      <c r="G894" s="677"/>
      <c r="H894" s="874"/>
      <c r="I894" s="875"/>
      <c r="J894" s="875"/>
      <c r="K894" s="876"/>
      <c r="L894" s="876"/>
      <c r="M894" s="876"/>
      <c r="N894" s="876"/>
      <c r="O894" s="876"/>
      <c r="P894" s="876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3"/>
      <c r="E895" s="677"/>
      <c r="F895" s="677"/>
      <c r="G895" s="677"/>
      <c r="H895" s="874"/>
      <c r="I895" s="875"/>
      <c r="J895" s="875"/>
      <c r="K895" s="876"/>
      <c r="L895" s="876"/>
      <c r="M895" s="876"/>
      <c r="N895" s="876"/>
      <c r="O895" s="876"/>
      <c r="P895" s="876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3"/>
      <c r="E896" s="677"/>
      <c r="F896" s="677"/>
      <c r="G896" s="677"/>
      <c r="H896" s="874"/>
      <c r="I896" s="875"/>
      <c r="J896" s="875"/>
      <c r="K896" s="876"/>
      <c r="L896" s="876"/>
      <c r="M896" s="876"/>
      <c r="N896" s="876"/>
      <c r="O896" s="876"/>
      <c r="P896" s="876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3"/>
      <c r="E897" s="677"/>
      <c r="F897" s="677"/>
      <c r="G897" s="677"/>
      <c r="H897" s="874"/>
      <c r="I897" s="875"/>
      <c r="J897" s="875"/>
      <c r="K897" s="876"/>
      <c r="L897" s="876"/>
      <c r="M897" s="876"/>
      <c r="N897" s="876"/>
      <c r="O897" s="876"/>
      <c r="P897" s="876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3"/>
      <c r="E898" s="677"/>
      <c r="F898" s="677"/>
      <c r="G898" s="677"/>
      <c r="H898" s="874"/>
      <c r="I898" s="875"/>
      <c r="J898" s="875"/>
      <c r="K898" s="876"/>
      <c r="L898" s="876"/>
      <c r="M898" s="876"/>
      <c r="N898" s="876"/>
      <c r="O898" s="876"/>
      <c r="P898" s="876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3"/>
      <c r="E899" s="677"/>
      <c r="F899" s="677"/>
      <c r="G899" s="677"/>
      <c r="H899" s="874"/>
      <c r="I899" s="875"/>
      <c r="J899" s="875"/>
      <c r="K899" s="876"/>
      <c r="L899" s="876"/>
      <c r="M899" s="876"/>
      <c r="N899" s="876"/>
      <c r="O899" s="876"/>
      <c r="P899" s="876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3"/>
      <c r="E900" s="677"/>
      <c r="F900" s="677"/>
      <c r="G900" s="677"/>
      <c r="H900" s="874"/>
      <c r="I900" s="875"/>
      <c r="J900" s="875"/>
      <c r="K900" s="876"/>
      <c r="L900" s="876"/>
      <c r="M900" s="876"/>
      <c r="N900" s="876"/>
      <c r="O900" s="876"/>
      <c r="P900" s="876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3"/>
      <c r="E901" s="677"/>
      <c r="F901" s="677"/>
      <c r="G901" s="677"/>
      <c r="H901" s="874"/>
      <c r="I901" s="875"/>
      <c r="J901" s="875"/>
      <c r="K901" s="876"/>
      <c r="L901" s="876"/>
      <c r="M901" s="876"/>
      <c r="N901" s="876"/>
      <c r="O901" s="876"/>
      <c r="P901" s="876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3"/>
      <c r="E902" s="677"/>
      <c r="F902" s="677"/>
      <c r="G902" s="677"/>
      <c r="H902" s="874"/>
      <c r="I902" s="875"/>
      <c r="J902" s="875"/>
      <c r="K902" s="876"/>
      <c r="L902" s="876"/>
      <c r="M902" s="876"/>
      <c r="N902" s="876"/>
      <c r="O902" s="876"/>
      <c r="P902" s="876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3"/>
      <c r="E903" s="677"/>
      <c r="F903" s="677"/>
      <c r="G903" s="677"/>
      <c r="H903" s="874"/>
      <c r="I903" s="875"/>
      <c r="J903" s="875"/>
      <c r="K903" s="876"/>
      <c r="L903" s="876"/>
      <c r="M903" s="876"/>
      <c r="N903" s="876"/>
      <c r="O903" s="876"/>
      <c r="P903" s="876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3"/>
      <c r="E904" s="677"/>
      <c r="F904" s="677"/>
      <c r="G904" s="677"/>
      <c r="H904" s="874"/>
      <c r="I904" s="875"/>
      <c r="J904" s="875"/>
      <c r="K904" s="876"/>
      <c r="L904" s="876"/>
      <c r="M904" s="876"/>
      <c r="N904" s="876"/>
      <c r="O904" s="876"/>
      <c r="P904" s="876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3"/>
      <c r="E905" s="677"/>
      <c r="F905" s="677"/>
      <c r="G905" s="677"/>
      <c r="H905" s="874"/>
      <c r="I905" s="875"/>
      <c r="J905" s="875"/>
      <c r="K905" s="876"/>
      <c r="L905" s="876"/>
      <c r="M905" s="876"/>
      <c r="N905" s="876"/>
      <c r="O905" s="876"/>
      <c r="P905" s="876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3"/>
      <c r="E906" s="677"/>
      <c r="F906" s="677"/>
      <c r="G906" s="677"/>
      <c r="H906" s="874"/>
      <c r="I906" s="875"/>
      <c r="J906" s="875"/>
      <c r="K906" s="876"/>
      <c r="L906" s="876"/>
      <c r="M906" s="876"/>
      <c r="N906" s="876"/>
      <c r="O906" s="876"/>
      <c r="P906" s="876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3"/>
      <c r="E907" s="677"/>
      <c r="F907" s="677"/>
      <c r="G907" s="677"/>
      <c r="H907" s="874"/>
      <c r="I907" s="875"/>
      <c r="J907" s="875"/>
      <c r="K907" s="876"/>
      <c r="L907" s="876"/>
      <c r="M907" s="876"/>
      <c r="N907" s="876"/>
      <c r="O907" s="876"/>
      <c r="P907" s="876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3"/>
      <c r="E908" s="677"/>
      <c r="F908" s="677"/>
      <c r="G908" s="677"/>
      <c r="H908" s="874"/>
      <c r="I908" s="875"/>
      <c r="J908" s="875"/>
      <c r="K908" s="876"/>
      <c r="L908" s="876"/>
      <c r="M908" s="876"/>
      <c r="N908" s="876"/>
      <c r="O908" s="876"/>
      <c r="P908" s="876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3"/>
      <c r="E909" s="677"/>
      <c r="F909" s="677"/>
      <c r="G909" s="677"/>
      <c r="H909" s="874"/>
      <c r="I909" s="875"/>
      <c r="J909" s="875"/>
      <c r="K909" s="876"/>
      <c r="L909" s="876"/>
      <c r="M909" s="876"/>
      <c r="N909" s="876"/>
      <c r="O909" s="876"/>
      <c r="P909" s="876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3"/>
      <c r="E910" s="677"/>
      <c r="F910" s="677"/>
      <c r="G910" s="677"/>
      <c r="H910" s="874"/>
      <c r="I910" s="875"/>
      <c r="J910" s="875"/>
      <c r="K910" s="876"/>
      <c r="L910" s="876"/>
      <c r="M910" s="876"/>
      <c r="N910" s="876"/>
      <c r="O910" s="876"/>
      <c r="P910" s="876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3"/>
      <c r="E911" s="677"/>
      <c r="F911" s="677"/>
      <c r="G911" s="677"/>
      <c r="H911" s="874"/>
      <c r="I911" s="875"/>
      <c r="J911" s="875"/>
      <c r="K911" s="876"/>
      <c r="L911" s="876"/>
      <c r="M911" s="876"/>
      <c r="N911" s="876"/>
      <c r="O911" s="876"/>
      <c r="P911" s="876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3"/>
      <c r="E912" s="677"/>
      <c r="F912" s="677"/>
      <c r="G912" s="677"/>
      <c r="H912" s="874"/>
      <c r="I912" s="875"/>
      <c r="J912" s="875"/>
      <c r="K912" s="876"/>
      <c r="L912" s="876"/>
      <c r="M912" s="876"/>
      <c r="N912" s="876"/>
      <c r="O912" s="876"/>
      <c r="P912" s="876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3"/>
      <c r="E913" s="677"/>
      <c r="F913" s="677"/>
      <c r="G913" s="677"/>
      <c r="H913" s="874"/>
      <c r="I913" s="875"/>
      <c r="J913" s="875"/>
      <c r="K913" s="876"/>
      <c r="L913" s="876"/>
      <c r="M913" s="876"/>
      <c r="N913" s="876"/>
      <c r="O913" s="876"/>
      <c r="P913" s="876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3"/>
      <c r="E914" s="677"/>
      <c r="F914" s="677"/>
      <c r="G914" s="677"/>
      <c r="H914" s="874"/>
      <c r="I914" s="875"/>
      <c r="J914" s="875"/>
      <c r="K914" s="876"/>
      <c r="L914" s="876"/>
      <c r="M914" s="876"/>
      <c r="N914" s="876"/>
      <c r="O914" s="876"/>
      <c r="P914" s="876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3"/>
      <c r="E915" s="677"/>
      <c r="F915" s="677"/>
      <c r="G915" s="677"/>
      <c r="H915" s="874"/>
      <c r="I915" s="875"/>
      <c r="J915" s="875"/>
      <c r="K915" s="876"/>
      <c r="L915" s="876"/>
      <c r="M915" s="876"/>
      <c r="N915" s="876"/>
      <c r="O915" s="876"/>
      <c r="P915" s="876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3"/>
      <c r="E916" s="677"/>
      <c r="F916" s="677"/>
      <c r="G916" s="677"/>
      <c r="H916" s="874"/>
      <c r="I916" s="875"/>
      <c r="J916" s="875"/>
      <c r="K916" s="876"/>
      <c r="L916" s="876"/>
      <c r="M916" s="876"/>
      <c r="N916" s="876"/>
      <c r="O916" s="876"/>
      <c r="P916" s="876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3"/>
      <c r="E917" s="677"/>
      <c r="F917" s="677"/>
      <c r="G917" s="677"/>
      <c r="H917" s="874"/>
      <c r="I917" s="875"/>
      <c r="J917" s="875"/>
      <c r="K917" s="876"/>
      <c r="L917" s="876"/>
      <c r="M917" s="876"/>
      <c r="N917" s="876"/>
      <c r="O917" s="876"/>
      <c r="P917" s="876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3"/>
      <c r="E918" s="677"/>
      <c r="F918" s="677"/>
      <c r="G918" s="677"/>
      <c r="H918" s="874"/>
      <c r="I918" s="875"/>
      <c r="J918" s="875"/>
      <c r="K918" s="876"/>
      <c r="L918" s="876"/>
      <c r="M918" s="876"/>
      <c r="N918" s="876"/>
      <c r="O918" s="876"/>
      <c r="P918" s="876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3"/>
      <c r="E919" s="677"/>
      <c r="F919" s="677"/>
      <c r="G919" s="677"/>
      <c r="H919" s="874"/>
      <c r="I919" s="875"/>
      <c r="J919" s="875"/>
      <c r="K919" s="876"/>
      <c r="L919" s="876"/>
      <c r="M919" s="876"/>
      <c r="N919" s="876"/>
      <c r="O919" s="876"/>
      <c r="P919" s="876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3"/>
      <c r="E920" s="677"/>
      <c r="F920" s="677"/>
      <c r="G920" s="677"/>
      <c r="H920" s="874"/>
      <c r="I920" s="875"/>
      <c r="J920" s="875"/>
      <c r="K920" s="876"/>
      <c r="L920" s="876"/>
      <c r="M920" s="876"/>
      <c r="N920" s="876"/>
      <c r="O920" s="876"/>
      <c r="P920" s="876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3"/>
      <c r="E921" s="677"/>
      <c r="F921" s="677"/>
      <c r="G921" s="677"/>
      <c r="H921" s="874"/>
      <c r="I921" s="875"/>
      <c r="J921" s="875"/>
      <c r="K921" s="876"/>
      <c r="L921" s="876"/>
      <c r="M921" s="876"/>
      <c r="N921" s="876"/>
      <c r="O921" s="876"/>
      <c r="P921" s="876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3"/>
      <c r="E922" s="677"/>
      <c r="F922" s="677"/>
      <c r="G922" s="677"/>
      <c r="H922" s="874"/>
      <c r="I922" s="875"/>
      <c r="J922" s="875"/>
      <c r="K922" s="876"/>
      <c r="L922" s="876"/>
      <c r="M922" s="876"/>
      <c r="N922" s="876"/>
      <c r="O922" s="876"/>
      <c r="P922" s="876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3"/>
      <c r="E923" s="677"/>
      <c r="F923" s="677"/>
      <c r="G923" s="677"/>
      <c r="H923" s="874"/>
      <c r="I923" s="875"/>
      <c r="J923" s="875"/>
      <c r="K923" s="876"/>
      <c r="L923" s="876"/>
      <c r="M923" s="876"/>
      <c r="N923" s="876"/>
      <c r="O923" s="876"/>
      <c r="P923" s="876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3"/>
      <c r="E924" s="677"/>
      <c r="F924" s="677"/>
      <c r="G924" s="677"/>
      <c r="H924" s="874"/>
      <c r="I924" s="875"/>
      <c r="J924" s="875"/>
      <c r="K924" s="876"/>
      <c r="L924" s="876"/>
      <c r="M924" s="876"/>
      <c r="N924" s="876"/>
      <c r="O924" s="876"/>
      <c r="P924" s="876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3"/>
      <c r="E925" s="677"/>
      <c r="F925" s="677"/>
      <c r="G925" s="677"/>
      <c r="H925" s="874"/>
      <c r="I925" s="875"/>
      <c r="J925" s="875"/>
      <c r="K925" s="876"/>
      <c r="L925" s="876"/>
      <c r="M925" s="876"/>
      <c r="N925" s="876"/>
      <c r="O925" s="876"/>
      <c r="P925" s="876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3"/>
      <c r="E926" s="677"/>
      <c r="F926" s="677"/>
      <c r="G926" s="677"/>
      <c r="H926" s="874"/>
      <c r="I926" s="875"/>
      <c r="J926" s="875"/>
      <c r="K926" s="876"/>
      <c r="L926" s="876"/>
      <c r="M926" s="876"/>
      <c r="N926" s="876"/>
      <c r="O926" s="876"/>
      <c r="P926" s="876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3"/>
      <c r="E927" s="677"/>
      <c r="F927" s="677"/>
      <c r="G927" s="677"/>
      <c r="H927" s="874"/>
      <c r="I927" s="875"/>
      <c r="J927" s="875"/>
      <c r="K927" s="876"/>
      <c r="L927" s="876"/>
      <c r="M927" s="876"/>
      <c r="N927" s="876"/>
      <c r="O927" s="876"/>
      <c r="P927" s="876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3"/>
      <c r="E928" s="677"/>
      <c r="F928" s="677"/>
      <c r="G928" s="677"/>
      <c r="H928" s="874"/>
      <c r="I928" s="875"/>
      <c r="J928" s="875"/>
      <c r="K928" s="876"/>
      <c r="L928" s="876"/>
      <c r="M928" s="876"/>
      <c r="N928" s="876"/>
      <c r="O928" s="876"/>
      <c r="P928" s="876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3"/>
      <c r="E929" s="677"/>
      <c r="F929" s="677"/>
      <c r="G929" s="677"/>
      <c r="H929" s="874"/>
      <c r="I929" s="875"/>
      <c r="J929" s="875"/>
      <c r="K929" s="876"/>
      <c r="L929" s="876"/>
      <c r="M929" s="876"/>
      <c r="N929" s="876"/>
      <c r="O929" s="876"/>
      <c r="P929" s="876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3"/>
      <c r="E930" s="677"/>
      <c r="F930" s="677"/>
      <c r="G930" s="677"/>
      <c r="H930" s="874"/>
      <c r="I930" s="875"/>
      <c r="J930" s="875"/>
      <c r="K930" s="876"/>
      <c r="L930" s="876"/>
      <c r="M930" s="876"/>
      <c r="N930" s="876"/>
      <c r="O930" s="876"/>
      <c r="P930" s="876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3"/>
      <c r="E931" s="677"/>
      <c r="F931" s="677"/>
      <c r="G931" s="677"/>
      <c r="H931" s="874"/>
      <c r="I931" s="875"/>
      <c r="J931" s="875"/>
      <c r="K931" s="876"/>
      <c r="L931" s="876"/>
      <c r="M931" s="876"/>
      <c r="N931" s="876"/>
      <c r="O931" s="876"/>
      <c r="P931" s="876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3"/>
      <c r="E932" s="677"/>
      <c r="F932" s="677"/>
      <c r="G932" s="677"/>
      <c r="H932" s="874"/>
      <c r="I932" s="875"/>
      <c r="J932" s="875"/>
      <c r="K932" s="876"/>
      <c r="L932" s="876"/>
      <c r="M932" s="876"/>
      <c r="N932" s="876"/>
      <c r="O932" s="876"/>
      <c r="P932" s="876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3"/>
      <c r="E933" s="677"/>
      <c r="F933" s="677"/>
      <c r="G933" s="677"/>
      <c r="H933" s="874"/>
      <c r="I933" s="875"/>
      <c r="J933" s="875"/>
      <c r="K933" s="876"/>
      <c r="L933" s="876"/>
      <c r="M933" s="876"/>
      <c r="N933" s="876"/>
      <c r="O933" s="876"/>
      <c r="P933" s="876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3"/>
      <c r="E934" s="677"/>
      <c r="F934" s="677"/>
      <c r="G934" s="677"/>
      <c r="H934" s="874"/>
      <c r="I934" s="875"/>
      <c r="J934" s="875"/>
      <c r="K934" s="876"/>
      <c r="L934" s="876"/>
      <c r="M934" s="876"/>
      <c r="N934" s="876"/>
      <c r="O934" s="876"/>
      <c r="P934" s="876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3"/>
      <c r="E935" s="677"/>
      <c r="F935" s="677"/>
      <c r="G935" s="677"/>
      <c r="H935" s="874"/>
      <c r="I935" s="875"/>
      <c r="J935" s="875"/>
      <c r="K935" s="876"/>
      <c r="L935" s="876"/>
      <c r="M935" s="876"/>
      <c r="N935" s="876"/>
      <c r="O935" s="876"/>
      <c r="P935" s="876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3"/>
      <c r="E936" s="677"/>
      <c r="F936" s="677"/>
      <c r="G936" s="677"/>
      <c r="H936" s="874"/>
      <c r="I936" s="875"/>
      <c r="J936" s="875"/>
      <c r="K936" s="876"/>
      <c r="L936" s="876"/>
      <c r="M936" s="876"/>
      <c r="N936" s="876"/>
      <c r="O936" s="876"/>
      <c r="P936" s="876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3"/>
      <c r="E937" s="677"/>
      <c r="F937" s="677"/>
      <c r="G937" s="677"/>
      <c r="H937" s="874"/>
      <c r="I937" s="875"/>
      <c r="J937" s="875"/>
      <c r="K937" s="876"/>
      <c r="L937" s="876"/>
      <c r="M937" s="876"/>
      <c r="N937" s="876"/>
      <c r="O937" s="876"/>
      <c r="P937" s="876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3"/>
      <c r="E938" s="677"/>
      <c r="F938" s="677"/>
      <c r="G938" s="677"/>
      <c r="H938" s="874"/>
      <c r="I938" s="875"/>
      <c r="J938" s="875"/>
      <c r="K938" s="876"/>
      <c r="L938" s="876"/>
      <c r="M938" s="876"/>
      <c r="N938" s="876"/>
      <c r="O938" s="876"/>
      <c r="P938" s="876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3"/>
      <c r="E939" s="677"/>
      <c r="F939" s="677"/>
      <c r="G939" s="677"/>
      <c r="H939" s="874"/>
      <c r="I939" s="875"/>
      <c r="J939" s="875"/>
      <c r="K939" s="876"/>
      <c r="L939" s="876"/>
      <c r="M939" s="876"/>
      <c r="N939" s="876"/>
      <c r="O939" s="876"/>
      <c r="P939" s="876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3"/>
      <c r="E940" s="677"/>
      <c r="F940" s="677"/>
      <c r="G940" s="677"/>
      <c r="H940" s="874"/>
      <c r="I940" s="875"/>
      <c r="J940" s="875"/>
      <c r="K940" s="876"/>
      <c r="L940" s="876"/>
      <c r="M940" s="876"/>
      <c r="N940" s="876"/>
      <c r="O940" s="876"/>
      <c r="P940" s="876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3"/>
      <c r="E941" s="677"/>
      <c r="F941" s="677"/>
      <c r="G941" s="677"/>
      <c r="H941" s="874"/>
      <c r="I941" s="875"/>
      <c r="J941" s="875"/>
      <c r="K941" s="876"/>
      <c r="L941" s="876"/>
      <c r="M941" s="876"/>
      <c r="N941" s="876"/>
      <c r="O941" s="876"/>
      <c r="P941" s="876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3"/>
      <c r="E942" s="677"/>
      <c r="F942" s="677"/>
      <c r="G942" s="677"/>
      <c r="H942" s="874"/>
      <c r="I942" s="875"/>
      <c r="J942" s="875"/>
      <c r="K942" s="876"/>
      <c r="L942" s="876"/>
      <c r="M942" s="876"/>
      <c r="N942" s="876"/>
      <c r="O942" s="876"/>
      <c r="P942" s="876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3"/>
      <c r="E943" s="677"/>
      <c r="F943" s="677"/>
      <c r="G943" s="677"/>
      <c r="H943" s="874"/>
      <c r="I943" s="875"/>
      <c r="J943" s="875"/>
      <c r="K943" s="876"/>
      <c r="L943" s="876"/>
      <c r="M943" s="876"/>
      <c r="N943" s="876"/>
      <c r="O943" s="876"/>
      <c r="P943" s="876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3"/>
      <c r="E944" s="677"/>
      <c r="F944" s="677"/>
      <c r="G944" s="677"/>
      <c r="H944" s="874"/>
      <c r="I944" s="875"/>
      <c r="J944" s="875"/>
      <c r="K944" s="876"/>
      <c r="L944" s="876"/>
      <c r="M944" s="876"/>
      <c r="N944" s="876"/>
      <c r="O944" s="876"/>
      <c r="P944" s="876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3"/>
      <c r="E945" s="677"/>
      <c r="F945" s="677"/>
      <c r="G945" s="677"/>
      <c r="H945" s="874"/>
      <c r="I945" s="875"/>
      <c r="J945" s="875"/>
      <c r="K945" s="876"/>
      <c r="L945" s="876"/>
      <c r="M945" s="876"/>
      <c r="N945" s="876"/>
      <c r="O945" s="876"/>
      <c r="P945" s="876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3"/>
      <c r="E946" s="677"/>
      <c r="F946" s="677"/>
      <c r="G946" s="677"/>
      <c r="H946" s="874"/>
      <c r="I946" s="875"/>
      <c r="J946" s="875"/>
      <c r="K946" s="876"/>
      <c r="L946" s="876"/>
      <c r="M946" s="876"/>
      <c r="N946" s="876"/>
      <c r="O946" s="876"/>
      <c r="P946" s="876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3"/>
      <c r="E947" s="677"/>
      <c r="F947" s="677"/>
      <c r="G947" s="677"/>
      <c r="H947" s="874"/>
      <c r="I947" s="875"/>
      <c r="J947" s="875"/>
      <c r="K947" s="876"/>
      <c r="L947" s="876"/>
      <c r="M947" s="876"/>
      <c r="N947" s="876"/>
      <c r="O947" s="876"/>
      <c r="P947" s="876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3"/>
      <c r="E948" s="677"/>
      <c r="F948" s="677"/>
      <c r="G948" s="677"/>
      <c r="H948" s="874"/>
      <c r="I948" s="875"/>
      <c r="J948" s="875"/>
      <c r="K948" s="876"/>
      <c r="L948" s="876"/>
      <c r="M948" s="876"/>
      <c r="N948" s="876"/>
      <c r="O948" s="876"/>
      <c r="P948" s="876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3"/>
      <c r="E949" s="677"/>
      <c r="F949" s="677"/>
      <c r="G949" s="677"/>
      <c r="H949" s="874"/>
      <c r="I949" s="875"/>
      <c r="J949" s="875"/>
      <c r="K949" s="876"/>
      <c r="L949" s="876"/>
      <c r="M949" s="876"/>
      <c r="N949" s="876"/>
      <c r="O949" s="876"/>
      <c r="P949" s="876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3"/>
      <c r="E950" s="677"/>
      <c r="F950" s="677"/>
      <c r="G950" s="677"/>
      <c r="H950" s="874"/>
      <c r="I950" s="875"/>
      <c r="J950" s="875"/>
      <c r="K950" s="876"/>
      <c r="L950" s="876"/>
      <c r="M950" s="876"/>
      <c r="N950" s="876"/>
      <c r="O950" s="876"/>
      <c r="P950" s="876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3"/>
      <c r="E951" s="677"/>
      <c r="F951" s="677"/>
      <c r="G951" s="677"/>
      <c r="H951" s="874"/>
      <c r="I951" s="875"/>
      <c r="J951" s="875"/>
      <c r="K951" s="876"/>
      <c r="L951" s="876"/>
      <c r="M951" s="876"/>
      <c r="N951" s="876"/>
      <c r="O951" s="876"/>
      <c r="P951" s="876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3"/>
      <c r="E952" s="677"/>
      <c r="F952" s="677"/>
      <c r="G952" s="677"/>
      <c r="H952" s="874"/>
      <c r="I952" s="875"/>
      <c r="J952" s="875"/>
      <c r="K952" s="876"/>
      <c r="L952" s="876"/>
      <c r="M952" s="876"/>
      <c r="N952" s="876"/>
      <c r="O952" s="876"/>
      <c r="P952" s="876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3"/>
      <c r="E953" s="677"/>
      <c r="F953" s="677"/>
      <c r="G953" s="677"/>
      <c r="H953" s="874"/>
      <c r="I953" s="875"/>
      <c r="J953" s="875"/>
      <c r="K953" s="876"/>
      <c r="L953" s="876"/>
      <c r="M953" s="876"/>
      <c r="N953" s="876"/>
      <c r="O953" s="876"/>
      <c r="P953" s="876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3"/>
      <c r="E954" s="677"/>
      <c r="F954" s="677"/>
      <c r="G954" s="677"/>
      <c r="H954" s="874"/>
      <c r="I954" s="875"/>
      <c r="J954" s="875"/>
      <c r="K954" s="876"/>
      <c r="L954" s="876"/>
      <c r="M954" s="876"/>
      <c r="N954" s="876"/>
      <c r="O954" s="876"/>
      <c r="P954" s="876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3"/>
      <c r="E955" s="677"/>
      <c r="F955" s="677"/>
      <c r="G955" s="677"/>
      <c r="H955" s="874"/>
      <c r="I955" s="875"/>
      <c r="J955" s="875"/>
      <c r="K955" s="876"/>
      <c r="L955" s="876"/>
      <c r="M955" s="876"/>
      <c r="N955" s="876"/>
      <c r="O955" s="876"/>
      <c r="P955" s="876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3"/>
      <c r="E956" s="677"/>
      <c r="F956" s="677"/>
      <c r="G956" s="677"/>
      <c r="H956" s="874"/>
      <c r="I956" s="875"/>
      <c r="J956" s="875"/>
      <c r="K956" s="876"/>
      <c r="L956" s="876"/>
      <c r="M956" s="876"/>
      <c r="N956" s="876"/>
      <c r="O956" s="876"/>
      <c r="P956" s="876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3"/>
      <c r="E957" s="677"/>
      <c r="F957" s="677"/>
      <c r="G957" s="677"/>
      <c r="H957" s="874"/>
      <c r="I957" s="875"/>
      <c r="J957" s="875"/>
      <c r="K957" s="876"/>
      <c r="L957" s="876"/>
      <c r="M957" s="876"/>
      <c r="N957" s="876"/>
      <c r="O957" s="876"/>
      <c r="P957" s="876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3"/>
      <c r="E958" s="677"/>
      <c r="F958" s="677"/>
      <c r="G958" s="677"/>
      <c r="H958" s="874"/>
      <c r="I958" s="875"/>
      <c r="J958" s="875"/>
      <c r="K958" s="876"/>
      <c r="L958" s="876"/>
      <c r="M958" s="876"/>
      <c r="N958" s="876"/>
      <c r="O958" s="876"/>
      <c r="P958" s="876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3"/>
      <c r="E959" s="677"/>
      <c r="F959" s="677"/>
      <c r="G959" s="677"/>
      <c r="H959" s="874"/>
      <c r="I959" s="875"/>
      <c r="J959" s="875"/>
      <c r="K959" s="876"/>
      <c r="L959" s="876"/>
      <c r="M959" s="876"/>
      <c r="N959" s="876"/>
      <c r="O959" s="876"/>
      <c r="P959" s="876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3"/>
      <c r="E960" s="677"/>
      <c r="F960" s="677"/>
      <c r="G960" s="677"/>
      <c r="H960" s="874"/>
      <c r="I960" s="875"/>
      <c r="J960" s="875"/>
      <c r="K960" s="876"/>
      <c r="L960" s="876"/>
      <c r="M960" s="876"/>
      <c r="N960" s="876"/>
      <c r="O960" s="876"/>
      <c r="P960" s="876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3"/>
      <c r="E961" s="677"/>
      <c r="F961" s="677"/>
      <c r="G961" s="677"/>
      <c r="H961" s="874"/>
      <c r="I961" s="875"/>
      <c r="J961" s="875"/>
      <c r="K961" s="876"/>
      <c r="L961" s="876"/>
      <c r="M961" s="876"/>
      <c r="N961" s="876"/>
      <c r="O961" s="876"/>
      <c r="P961" s="876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3"/>
      <c r="E962" s="677"/>
      <c r="F962" s="677"/>
      <c r="G962" s="677"/>
      <c r="H962" s="874"/>
      <c r="I962" s="875"/>
      <c r="J962" s="875"/>
      <c r="K962" s="876"/>
      <c r="L962" s="876"/>
      <c r="M962" s="876"/>
      <c r="N962" s="876"/>
      <c r="O962" s="876"/>
      <c r="P962" s="876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3"/>
      <c r="E963" s="677"/>
      <c r="F963" s="677"/>
      <c r="G963" s="677"/>
      <c r="H963" s="874"/>
      <c r="I963" s="875"/>
      <c r="J963" s="875"/>
      <c r="K963" s="876"/>
      <c r="L963" s="876"/>
      <c r="M963" s="876"/>
      <c r="N963" s="876"/>
      <c r="O963" s="876"/>
      <c r="P963" s="876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3"/>
      <c r="E964" s="677"/>
      <c r="F964" s="677"/>
      <c r="G964" s="677"/>
      <c r="H964" s="874"/>
      <c r="I964" s="875"/>
      <c r="J964" s="875"/>
      <c r="K964" s="876"/>
      <c r="L964" s="876"/>
      <c r="M964" s="876"/>
      <c r="N964" s="876"/>
      <c r="O964" s="876"/>
      <c r="P964" s="876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3"/>
      <c r="E965" s="677"/>
      <c r="F965" s="677"/>
      <c r="G965" s="677"/>
      <c r="H965" s="874"/>
      <c r="I965" s="875"/>
      <c r="J965" s="875"/>
      <c r="K965" s="876"/>
      <c r="L965" s="876"/>
      <c r="M965" s="876"/>
      <c r="N965" s="876"/>
      <c r="O965" s="876"/>
      <c r="P965" s="876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3"/>
      <c r="E966" s="677"/>
      <c r="F966" s="677"/>
      <c r="G966" s="677"/>
      <c r="H966" s="874"/>
      <c r="I966" s="875"/>
      <c r="J966" s="875"/>
      <c r="K966" s="876"/>
      <c r="L966" s="876"/>
      <c r="M966" s="876"/>
      <c r="N966" s="876"/>
      <c r="O966" s="876"/>
      <c r="P966" s="876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3"/>
      <c r="E967" s="677"/>
      <c r="F967" s="677"/>
      <c r="G967" s="677"/>
      <c r="H967" s="874"/>
      <c r="I967" s="875"/>
      <c r="J967" s="875"/>
      <c r="K967" s="876"/>
      <c r="L967" s="876"/>
      <c r="M967" s="876"/>
      <c r="N967" s="876"/>
      <c r="O967" s="876"/>
      <c r="P967" s="876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3"/>
      <c r="E968" s="677"/>
      <c r="F968" s="677"/>
      <c r="G968" s="677"/>
      <c r="H968" s="874"/>
      <c r="I968" s="875"/>
      <c r="J968" s="875"/>
      <c r="K968" s="876"/>
      <c r="L968" s="876"/>
      <c r="M968" s="876"/>
      <c r="N968" s="876"/>
      <c r="O968" s="876"/>
      <c r="P968" s="876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3"/>
      <c r="E969" s="677"/>
      <c r="F969" s="677"/>
      <c r="G969" s="677"/>
      <c r="H969" s="874"/>
      <c r="I969" s="875"/>
      <c r="J969" s="875"/>
      <c r="K969" s="876"/>
      <c r="L969" s="876"/>
      <c r="M969" s="876"/>
      <c r="N969" s="876"/>
      <c r="O969" s="876"/>
      <c r="P969" s="876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3"/>
      <c r="E970" s="677"/>
      <c r="F970" s="677"/>
      <c r="G970" s="677"/>
      <c r="H970" s="874"/>
      <c r="I970" s="875"/>
      <c r="J970" s="875"/>
      <c r="K970" s="876"/>
      <c r="L970" s="876"/>
      <c r="M970" s="876"/>
      <c r="N970" s="876"/>
      <c r="O970" s="876"/>
      <c r="P970" s="876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3"/>
      <c r="E971" s="677"/>
      <c r="F971" s="677"/>
      <c r="G971" s="677"/>
      <c r="H971" s="874"/>
      <c r="I971" s="875"/>
      <c r="J971" s="875"/>
      <c r="K971" s="876"/>
      <c r="L971" s="876"/>
      <c r="M971" s="876"/>
      <c r="N971" s="876"/>
      <c r="O971" s="876"/>
      <c r="P971" s="876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3"/>
      <c r="E972" s="677"/>
      <c r="F972" s="677"/>
      <c r="G972" s="677"/>
      <c r="H972" s="874"/>
      <c r="I972" s="875"/>
      <c r="J972" s="875"/>
      <c r="K972" s="876"/>
      <c r="L972" s="876"/>
      <c r="M972" s="876"/>
      <c r="N972" s="876"/>
      <c r="O972" s="876"/>
      <c r="P972" s="876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3"/>
      <c r="E973" s="677"/>
      <c r="F973" s="677"/>
      <c r="G973" s="677"/>
      <c r="H973" s="874"/>
      <c r="I973" s="875"/>
      <c r="J973" s="875"/>
      <c r="K973" s="876"/>
      <c r="L973" s="876"/>
      <c r="M973" s="876"/>
      <c r="N973" s="876"/>
      <c r="O973" s="876"/>
      <c r="P973" s="876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3"/>
      <c r="E974" s="677"/>
      <c r="F974" s="677"/>
      <c r="G974" s="677"/>
      <c r="H974" s="874"/>
      <c r="I974" s="875"/>
      <c r="J974" s="875"/>
      <c r="K974" s="876"/>
      <c r="L974" s="876"/>
      <c r="M974" s="876"/>
      <c r="N974" s="876"/>
      <c r="O974" s="876"/>
      <c r="P974" s="876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3"/>
      <c r="E975" s="677"/>
      <c r="F975" s="677"/>
      <c r="G975" s="677"/>
      <c r="H975" s="874"/>
      <c r="I975" s="875"/>
      <c r="J975" s="875"/>
      <c r="K975" s="876"/>
      <c r="L975" s="876"/>
      <c r="M975" s="876"/>
      <c r="N975" s="876"/>
      <c r="O975" s="876"/>
      <c r="P975" s="876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3"/>
      <c r="E976" s="677"/>
      <c r="F976" s="677"/>
      <c r="G976" s="677"/>
      <c r="H976" s="874"/>
      <c r="I976" s="875"/>
      <c r="J976" s="875"/>
      <c r="K976" s="876"/>
      <c r="L976" s="876"/>
      <c r="M976" s="876"/>
      <c r="N976" s="876"/>
      <c r="O976" s="876"/>
      <c r="P976" s="876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3"/>
      <c r="E977" s="677"/>
      <c r="F977" s="677"/>
      <c r="G977" s="677"/>
      <c r="H977" s="874"/>
      <c r="I977" s="875"/>
      <c r="J977" s="875"/>
      <c r="K977" s="876"/>
      <c r="L977" s="876"/>
      <c r="M977" s="876"/>
      <c r="N977" s="876"/>
      <c r="O977" s="876"/>
      <c r="P977" s="876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3"/>
      <c r="E978" s="677"/>
      <c r="F978" s="677"/>
      <c r="G978" s="677"/>
      <c r="H978" s="874"/>
      <c r="I978" s="875"/>
      <c r="J978" s="875"/>
      <c r="K978" s="876"/>
      <c r="L978" s="876"/>
      <c r="M978" s="876"/>
      <c r="N978" s="876"/>
      <c r="O978" s="876"/>
      <c r="P978" s="876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3"/>
      <c r="E979" s="677"/>
      <c r="F979" s="677"/>
      <c r="G979" s="677"/>
      <c r="H979" s="874"/>
      <c r="I979" s="875"/>
      <c r="J979" s="875"/>
      <c r="K979" s="876"/>
      <c r="L979" s="876"/>
      <c r="M979" s="876"/>
      <c r="N979" s="876"/>
      <c r="O979" s="876"/>
      <c r="P979" s="876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3"/>
      <c r="E980" s="677"/>
      <c r="F980" s="677"/>
      <c r="G980" s="677"/>
      <c r="H980" s="874"/>
      <c r="I980" s="875"/>
      <c r="J980" s="875"/>
      <c r="K980" s="876"/>
      <c r="L980" s="876"/>
      <c r="M980" s="876"/>
      <c r="N980" s="876"/>
      <c r="O980" s="876"/>
      <c r="P980" s="876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3"/>
      <c r="E981" s="677"/>
      <c r="F981" s="677"/>
      <c r="G981" s="677"/>
      <c r="H981" s="874"/>
      <c r="I981" s="875"/>
      <c r="J981" s="875"/>
      <c r="K981" s="876"/>
      <c r="L981" s="876"/>
      <c r="M981" s="876"/>
      <c r="N981" s="876"/>
      <c r="O981" s="876"/>
      <c r="P981" s="876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3"/>
      <c r="E982" s="677"/>
      <c r="F982" s="677"/>
      <c r="G982" s="677"/>
      <c r="H982" s="874"/>
      <c r="I982" s="875"/>
      <c r="J982" s="875"/>
      <c r="K982" s="876"/>
      <c r="L982" s="876"/>
      <c r="M982" s="876"/>
      <c r="N982" s="876"/>
      <c r="O982" s="876"/>
      <c r="P982" s="876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3"/>
      <c r="E983" s="677"/>
      <c r="F983" s="677"/>
      <c r="G983" s="677"/>
      <c r="H983" s="874"/>
      <c r="I983" s="875"/>
      <c r="J983" s="875"/>
      <c r="K983" s="876"/>
      <c r="L983" s="876"/>
      <c r="M983" s="876"/>
      <c r="N983" s="876"/>
      <c r="O983" s="876"/>
      <c r="P983" s="876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3"/>
      <c r="E984" s="677"/>
      <c r="F984" s="677"/>
      <c r="G984" s="677"/>
      <c r="H984" s="874"/>
      <c r="I984" s="875"/>
      <c r="J984" s="875"/>
      <c r="K984" s="876"/>
      <c r="L984" s="876"/>
      <c r="M984" s="876"/>
      <c r="N984" s="876"/>
      <c r="O984" s="876"/>
      <c r="P984" s="876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3"/>
      <c r="E985" s="677"/>
      <c r="F985" s="677"/>
      <c r="G985" s="677"/>
      <c r="H985" s="874"/>
      <c r="I985" s="875"/>
      <c r="J985" s="875"/>
      <c r="K985" s="876"/>
      <c r="L985" s="876"/>
      <c r="M985" s="876"/>
      <c r="N985" s="876"/>
      <c r="O985" s="876"/>
      <c r="P985" s="876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3"/>
      <c r="E986" s="677"/>
      <c r="F986" s="677"/>
      <c r="G986" s="677"/>
      <c r="H986" s="874"/>
      <c r="I986" s="875"/>
      <c r="J986" s="875"/>
      <c r="K986" s="876"/>
      <c r="L986" s="876"/>
      <c r="M986" s="876"/>
      <c r="N986" s="876"/>
      <c r="O986" s="876"/>
      <c r="P986" s="876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3"/>
      <c r="E987" s="677"/>
      <c r="F987" s="677"/>
      <c r="G987" s="677"/>
      <c r="H987" s="874"/>
      <c r="I987" s="875"/>
      <c r="J987" s="875"/>
      <c r="K987" s="876"/>
      <c r="L987" s="876"/>
      <c r="M987" s="876"/>
      <c r="N987" s="876"/>
      <c r="O987" s="876"/>
      <c r="P987" s="876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3"/>
      <c r="E988" s="677"/>
      <c r="F988" s="677"/>
      <c r="G988" s="677"/>
      <c r="H988" s="874"/>
      <c r="I988" s="875"/>
      <c r="J988" s="875"/>
      <c r="K988" s="876"/>
      <c r="L988" s="876"/>
      <c r="M988" s="876"/>
      <c r="N988" s="876"/>
      <c r="O988" s="876"/>
      <c r="P988" s="876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3"/>
      <c r="E989" s="677"/>
      <c r="F989" s="677"/>
      <c r="G989" s="677"/>
      <c r="H989" s="874"/>
      <c r="I989" s="875"/>
      <c r="J989" s="875"/>
      <c r="K989" s="876"/>
      <c r="L989" s="876"/>
      <c r="M989" s="876"/>
      <c r="N989" s="876"/>
      <c r="O989" s="876"/>
      <c r="P989" s="876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3"/>
      <c r="E990" s="677"/>
      <c r="F990" s="677"/>
      <c r="G990" s="677"/>
      <c r="H990" s="874"/>
      <c r="I990" s="875"/>
      <c r="J990" s="875"/>
      <c r="K990" s="876"/>
      <c r="L990" s="876"/>
      <c r="M990" s="876"/>
      <c r="N990" s="876"/>
      <c r="O990" s="876"/>
      <c r="P990" s="876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3"/>
      <c r="E991" s="677"/>
      <c r="F991" s="677"/>
      <c r="G991" s="677"/>
      <c r="H991" s="874"/>
      <c r="I991" s="875"/>
      <c r="J991" s="875"/>
      <c r="K991" s="876"/>
      <c r="L991" s="876"/>
      <c r="M991" s="876"/>
      <c r="N991" s="876"/>
      <c r="O991" s="876"/>
      <c r="P991" s="876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3"/>
      <c r="E992" s="677"/>
      <c r="F992" s="677"/>
      <c r="G992" s="677"/>
      <c r="H992" s="874"/>
      <c r="I992" s="875"/>
      <c r="J992" s="875"/>
      <c r="K992" s="876"/>
      <c r="L992" s="876"/>
      <c r="M992" s="876"/>
      <c r="N992" s="876"/>
      <c r="O992" s="876"/>
      <c r="P992" s="876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3"/>
      <c r="E993" s="677"/>
      <c r="F993" s="677"/>
      <c r="G993" s="677"/>
      <c r="H993" s="874"/>
      <c r="I993" s="875"/>
      <c r="J993" s="875"/>
      <c r="K993" s="876"/>
      <c r="L993" s="876"/>
      <c r="M993" s="876"/>
      <c r="N993" s="876"/>
      <c r="O993" s="876"/>
      <c r="P993" s="876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3"/>
      <c r="E994" s="677"/>
      <c r="F994" s="677"/>
      <c r="G994" s="677"/>
      <c r="H994" s="874"/>
      <c r="I994" s="875"/>
      <c r="J994" s="875"/>
      <c r="K994" s="876"/>
      <c r="L994" s="876"/>
      <c r="M994" s="876"/>
      <c r="N994" s="876"/>
      <c r="O994" s="876"/>
      <c r="P994" s="876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3"/>
      <c r="E995" s="677"/>
      <c r="F995" s="677"/>
      <c r="G995" s="677"/>
      <c r="H995" s="874"/>
      <c r="I995" s="875"/>
      <c r="J995" s="875"/>
      <c r="K995" s="876"/>
      <c r="L995" s="876"/>
      <c r="M995" s="876"/>
      <c r="N995" s="876"/>
      <c r="O995" s="876"/>
      <c r="P995" s="876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3"/>
      <c r="E996" s="677"/>
      <c r="F996" s="677"/>
      <c r="G996" s="677"/>
      <c r="H996" s="874"/>
      <c r="I996" s="875"/>
      <c r="J996" s="875"/>
      <c r="K996" s="876"/>
      <c r="L996" s="876"/>
      <c r="M996" s="876"/>
      <c r="N996" s="876"/>
      <c r="O996" s="876"/>
      <c r="P996" s="876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3"/>
      <c r="E997" s="677"/>
      <c r="F997" s="677"/>
      <c r="G997" s="677"/>
      <c r="H997" s="874"/>
      <c r="I997" s="875"/>
      <c r="J997" s="875"/>
      <c r="K997" s="876"/>
      <c r="L997" s="876"/>
      <c r="M997" s="876"/>
      <c r="N997" s="876"/>
      <c r="O997" s="876"/>
      <c r="P997" s="876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3"/>
      <c r="E998" s="677"/>
      <c r="F998" s="677"/>
      <c r="G998" s="677"/>
      <c r="H998" s="874"/>
      <c r="I998" s="875"/>
      <c r="J998" s="875"/>
      <c r="K998" s="876"/>
      <c r="L998" s="876"/>
      <c r="M998" s="876"/>
      <c r="N998" s="876"/>
      <c r="O998" s="876"/>
      <c r="P998" s="876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3"/>
      <c r="E999" s="677"/>
      <c r="F999" s="677"/>
      <c r="G999" s="677"/>
      <c r="H999" s="874"/>
      <c r="I999" s="875"/>
      <c r="J999" s="875"/>
      <c r="K999" s="876"/>
      <c r="L999" s="876"/>
      <c r="M999" s="876"/>
      <c r="N999" s="876"/>
      <c r="O999" s="876"/>
      <c r="P999" s="876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3"/>
      <c r="E1000" s="677"/>
      <c r="F1000" s="677"/>
      <c r="G1000" s="677"/>
      <c r="H1000" s="874"/>
      <c r="I1000" s="875"/>
      <c r="J1000" s="875"/>
      <c r="K1000" s="876"/>
      <c r="L1000" s="876"/>
      <c r="M1000" s="876"/>
      <c r="N1000" s="876"/>
      <c r="O1000" s="876"/>
      <c r="P1000" s="876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3"/>
      <c r="E1001" s="677"/>
      <c r="F1001" s="677"/>
      <c r="G1001" s="677"/>
      <c r="H1001" s="874"/>
      <c r="I1001" s="875"/>
      <c r="J1001" s="875"/>
      <c r="K1001" s="876"/>
      <c r="L1001" s="876"/>
      <c r="M1001" s="876"/>
      <c r="N1001" s="876"/>
      <c r="O1001" s="876"/>
      <c r="P1001" s="876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3"/>
      <c r="E1002" s="677"/>
      <c r="F1002" s="677"/>
      <c r="G1002" s="677"/>
      <c r="H1002" s="874"/>
      <c r="I1002" s="875"/>
      <c r="J1002" s="875"/>
      <c r="K1002" s="876"/>
      <c r="L1002" s="876"/>
      <c r="M1002" s="876"/>
      <c r="N1002" s="876"/>
      <c r="O1002" s="876"/>
      <c r="P1002" s="876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3"/>
      <c r="E1003" s="677"/>
      <c r="F1003" s="677"/>
      <c r="G1003" s="677"/>
      <c r="H1003" s="874"/>
      <c r="I1003" s="875"/>
      <c r="J1003" s="875"/>
      <c r="K1003" s="876"/>
      <c r="L1003" s="876"/>
      <c r="M1003" s="876"/>
      <c r="N1003" s="876"/>
      <c r="O1003" s="876"/>
      <c r="P1003" s="876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3"/>
      <c r="E1004" s="677"/>
      <c r="F1004" s="677"/>
      <c r="G1004" s="677"/>
      <c r="H1004" s="874"/>
      <c r="I1004" s="875"/>
      <c r="J1004" s="875"/>
      <c r="K1004" s="876"/>
      <c r="L1004" s="876"/>
      <c r="M1004" s="876"/>
      <c r="N1004" s="876"/>
      <c r="O1004" s="876"/>
      <c r="P1004" s="876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3"/>
      <c r="E1005" s="677"/>
      <c r="F1005" s="677"/>
      <c r="G1005" s="677"/>
      <c r="H1005" s="874"/>
      <c r="I1005" s="875"/>
      <c r="J1005" s="875"/>
      <c r="K1005" s="876"/>
      <c r="L1005" s="876"/>
      <c r="M1005" s="876"/>
      <c r="N1005" s="876"/>
      <c r="O1005" s="876"/>
      <c r="P1005" s="876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3"/>
      <c r="E1006" s="677"/>
      <c r="F1006" s="677"/>
      <c r="G1006" s="677"/>
      <c r="H1006" s="874"/>
      <c r="I1006" s="875"/>
      <c r="J1006" s="875"/>
      <c r="K1006" s="876"/>
      <c r="L1006" s="876"/>
      <c r="M1006" s="876"/>
      <c r="N1006" s="876"/>
      <c r="O1006" s="876"/>
      <c r="P1006" s="876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3"/>
      <c r="E1007" s="677"/>
      <c r="F1007" s="677"/>
      <c r="G1007" s="677"/>
      <c r="H1007" s="874"/>
      <c r="I1007" s="875"/>
      <c r="J1007" s="875"/>
      <c r="K1007" s="876"/>
      <c r="L1007" s="876"/>
      <c r="M1007" s="876"/>
      <c r="N1007" s="876"/>
      <c r="O1007" s="876"/>
      <c r="P1007" s="876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3"/>
      <c r="E1008" s="677"/>
      <c r="F1008" s="677"/>
      <c r="G1008" s="677"/>
      <c r="H1008" s="874"/>
      <c r="I1008" s="875"/>
      <c r="J1008" s="875"/>
      <c r="K1008" s="876"/>
      <c r="L1008" s="876"/>
      <c r="M1008" s="876"/>
      <c r="N1008" s="876"/>
      <c r="O1008" s="876"/>
      <c r="P1008" s="876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3"/>
      <c r="E1009" s="677"/>
      <c r="F1009" s="677"/>
      <c r="G1009" s="677"/>
      <c r="H1009" s="874"/>
      <c r="I1009" s="875"/>
      <c r="J1009" s="875"/>
      <c r="K1009" s="876"/>
      <c r="L1009" s="876"/>
      <c r="M1009" s="876"/>
      <c r="N1009" s="876"/>
      <c r="O1009" s="876"/>
      <c r="P1009" s="876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3"/>
      <c r="E1010" s="677"/>
      <c r="F1010" s="677"/>
      <c r="G1010" s="677"/>
      <c r="H1010" s="874"/>
      <c r="I1010" s="875"/>
      <c r="J1010" s="875"/>
      <c r="K1010" s="876"/>
      <c r="L1010" s="876"/>
      <c r="M1010" s="876"/>
      <c r="N1010" s="876"/>
      <c r="O1010" s="876"/>
      <c r="P1010" s="876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3"/>
      <c r="E1011" s="677"/>
      <c r="F1011" s="677"/>
      <c r="G1011" s="677"/>
      <c r="H1011" s="874"/>
      <c r="I1011" s="875"/>
      <c r="J1011" s="875"/>
      <c r="K1011" s="876"/>
      <c r="L1011" s="876"/>
      <c r="M1011" s="876"/>
      <c r="N1011" s="876"/>
      <c r="O1011" s="876"/>
      <c r="P1011" s="876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3"/>
      <c r="E1012" s="677"/>
      <c r="F1012" s="677"/>
      <c r="G1012" s="677"/>
      <c r="H1012" s="874"/>
      <c r="I1012" s="875"/>
      <c r="J1012" s="875"/>
      <c r="K1012" s="876"/>
      <c r="L1012" s="876"/>
      <c r="M1012" s="876"/>
      <c r="N1012" s="876"/>
      <c r="O1012" s="876"/>
      <c r="P1012" s="876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3"/>
      <c r="E1013" s="677"/>
      <c r="F1013" s="677"/>
      <c r="G1013" s="677"/>
      <c r="H1013" s="874"/>
      <c r="I1013" s="875"/>
      <c r="J1013" s="875"/>
      <c r="K1013" s="876"/>
      <c r="L1013" s="876"/>
      <c r="M1013" s="876"/>
      <c r="N1013" s="876"/>
      <c r="O1013" s="876"/>
      <c r="P1013" s="876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3"/>
      <c r="E1014" s="677"/>
      <c r="F1014" s="677"/>
      <c r="G1014" s="677"/>
      <c r="H1014" s="874"/>
      <c r="I1014" s="875"/>
      <c r="J1014" s="875"/>
      <c r="K1014" s="876"/>
      <c r="L1014" s="876"/>
      <c r="M1014" s="876"/>
      <c r="N1014" s="876"/>
      <c r="O1014" s="876"/>
      <c r="P1014" s="876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3"/>
      <c r="E1015" s="677"/>
      <c r="F1015" s="677"/>
      <c r="G1015" s="677"/>
      <c r="H1015" s="874"/>
      <c r="I1015" s="875"/>
      <c r="J1015" s="875"/>
      <c r="K1015" s="876"/>
      <c r="L1015" s="876"/>
      <c r="M1015" s="876"/>
      <c r="N1015" s="876"/>
      <c r="O1015" s="876"/>
      <c r="P1015" s="876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3"/>
      <c r="E1016" s="677"/>
      <c r="F1016" s="677"/>
      <c r="G1016" s="677"/>
      <c r="H1016" s="874"/>
      <c r="I1016" s="875"/>
      <c r="J1016" s="875"/>
      <c r="K1016" s="876"/>
      <c r="L1016" s="876"/>
      <c r="M1016" s="876"/>
      <c r="N1016" s="876"/>
      <c r="O1016" s="876"/>
      <c r="P1016" s="876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3"/>
      <c r="E1017" s="677"/>
      <c r="F1017" s="677"/>
      <c r="G1017" s="677"/>
      <c r="H1017" s="874"/>
      <c r="I1017" s="875"/>
      <c r="J1017" s="875"/>
      <c r="K1017" s="876"/>
      <c r="L1017" s="876"/>
      <c r="M1017" s="876"/>
      <c r="N1017" s="876"/>
      <c r="O1017" s="876"/>
      <c r="P1017" s="876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3"/>
      <c r="E1018" s="677"/>
      <c r="F1018" s="677"/>
      <c r="G1018" s="677"/>
      <c r="H1018" s="874"/>
      <c r="I1018" s="875"/>
      <c r="J1018" s="875"/>
      <c r="K1018" s="876"/>
      <c r="L1018" s="876"/>
      <c r="M1018" s="876"/>
      <c r="N1018" s="876"/>
      <c r="O1018" s="876"/>
      <c r="P1018" s="876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3"/>
      <c r="E1019" s="677"/>
      <c r="F1019" s="677"/>
      <c r="G1019" s="677"/>
      <c r="H1019" s="874"/>
      <c r="I1019" s="875"/>
      <c r="J1019" s="875"/>
      <c r="K1019" s="876"/>
      <c r="L1019" s="876"/>
      <c r="M1019" s="876"/>
      <c r="N1019" s="876"/>
      <c r="O1019" s="876"/>
      <c r="P1019" s="876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3"/>
      <c r="E1020" s="677"/>
      <c r="F1020" s="677"/>
      <c r="G1020" s="677"/>
      <c r="H1020" s="874"/>
      <c r="I1020" s="875"/>
      <c r="J1020" s="875"/>
      <c r="K1020" s="876"/>
      <c r="L1020" s="876"/>
      <c r="M1020" s="876"/>
      <c r="N1020" s="876"/>
      <c r="O1020" s="876"/>
      <c r="P1020" s="876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3"/>
      <c r="E1021" s="677"/>
      <c r="F1021" s="677"/>
      <c r="G1021" s="677"/>
      <c r="H1021" s="874"/>
      <c r="I1021" s="875"/>
      <c r="J1021" s="875"/>
      <c r="K1021" s="876"/>
      <c r="L1021" s="876"/>
      <c r="M1021" s="876"/>
      <c r="N1021" s="876"/>
      <c r="O1021" s="876"/>
      <c r="P1021" s="876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3"/>
      <c r="E1022" s="677"/>
      <c r="F1022" s="677"/>
      <c r="G1022" s="677"/>
      <c r="H1022" s="874"/>
      <c r="I1022" s="875"/>
      <c r="J1022" s="875"/>
      <c r="K1022" s="876"/>
      <c r="L1022" s="876"/>
      <c r="M1022" s="876"/>
      <c r="N1022" s="876"/>
      <c r="O1022" s="876"/>
      <c r="P1022" s="876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3"/>
      <c r="E1023" s="677"/>
      <c r="F1023" s="677"/>
      <c r="G1023" s="677"/>
      <c r="H1023" s="874"/>
      <c r="I1023" s="875"/>
      <c r="J1023" s="875"/>
      <c r="K1023" s="876"/>
      <c r="L1023" s="876"/>
      <c r="M1023" s="876"/>
      <c r="N1023" s="876"/>
      <c r="O1023" s="876"/>
      <c r="P1023" s="876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3"/>
      <c r="E1024" s="677"/>
      <c r="F1024" s="677"/>
      <c r="G1024" s="677"/>
      <c r="H1024" s="874"/>
      <c r="I1024" s="875"/>
      <c r="J1024" s="875"/>
      <c r="K1024" s="876"/>
      <c r="L1024" s="876"/>
      <c r="M1024" s="876"/>
      <c r="N1024" s="876"/>
      <c r="O1024" s="876"/>
      <c r="P1024" s="876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3"/>
      <c r="E1025" s="677"/>
      <c r="F1025" s="677"/>
      <c r="G1025" s="677"/>
      <c r="H1025" s="874"/>
      <c r="I1025" s="875"/>
      <c r="J1025" s="875"/>
      <c r="K1025" s="876"/>
      <c r="L1025" s="876"/>
      <c r="M1025" s="876"/>
      <c r="N1025" s="876"/>
      <c r="O1025" s="876"/>
      <c r="P1025" s="876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3"/>
      <c r="E1026" s="677"/>
      <c r="F1026" s="677"/>
      <c r="G1026" s="677"/>
      <c r="H1026" s="874"/>
      <c r="I1026" s="875"/>
      <c r="J1026" s="875"/>
      <c r="K1026" s="876"/>
      <c r="L1026" s="876"/>
      <c r="M1026" s="876"/>
      <c r="N1026" s="876"/>
      <c r="O1026" s="876"/>
      <c r="P1026" s="876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3"/>
      <c r="E1027" s="677"/>
      <c r="F1027" s="677"/>
      <c r="G1027" s="677"/>
      <c r="H1027" s="874"/>
      <c r="I1027" s="875"/>
      <c r="J1027" s="875"/>
      <c r="K1027" s="876"/>
      <c r="L1027" s="876"/>
      <c r="M1027" s="876"/>
      <c r="N1027" s="876"/>
      <c r="O1027" s="876"/>
      <c r="P1027" s="876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3"/>
      <c r="E1028" s="677"/>
      <c r="F1028" s="677"/>
      <c r="G1028" s="677"/>
      <c r="H1028" s="874"/>
      <c r="I1028" s="875"/>
      <c r="J1028" s="875"/>
      <c r="K1028" s="876"/>
      <c r="L1028" s="876"/>
      <c r="M1028" s="876"/>
      <c r="N1028" s="876"/>
      <c r="O1028" s="876"/>
      <c r="P1028" s="876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3"/>
      <c r="E1029" s="677"/>
      <c r="F1029" s="677"/>
      <c r="G1029" s="677"/>
      <c r="H1029" s="874"/>
      <c r="I1029" s="875"/>
      <c r="J1029" s="875"/>
      <c r="K1029" s="876"/>
      <c r="L1029" s="876"/>
      <c r="M1029" s="876"/>
      <c r="N1029" s="876"/>
      <c r="O1029" s="876"/>
      <c r="P1029" s="876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3"/>
      <c r="E1030" s="677"/>
      <c r="F1030" s="677"/>
      <c r="G1030" s="677"/>
      <c r="H1030" s="874"/>
      <c r="I1030" s="875"/>
      <c r="J1030" s="875"/>
      <c r="K1030" s="876"/>
      <c r="L1030" s="876"/>
      <c r="M1030" s="876"/>
      <c r="N1030" s="876"/>
      <c r="O1030" s="876"/>
      <c r="P1030" s="876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3"/>
      <c r="E1031" s="677"/>
      <c r="F1031" s="677"/>
      <c r="G1031" s="677"/>
      <c r="H1031" s="874"/>
      <c r="I1031" s="875"/>
      <c r="J1031" s="875"/>
      <c r="K1031" s="876"/>
      <c r="L1031" s="876"/>
      <c r="M1031" s="876"/>
      <c r="N1031" s="876"/>
      <c r="O1031" s="876"/>
      <c r="P1031" s="876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3"/>
      <c r="E1032" s="677"/>
      <c r="F1032" s="677"/>
      <c r="G1032" s="677"/>
      <c r="H1032" s="874"/>
      <c r="I1032" s="875"/>
      <c r="J1032" s="875"/>
      <c r="K1032" s="876"/>
      <c r="L1032" s="876"/>
      <c r="M1032" s="876"/>
      <c r="N1032" s="876"/>
      <c r="O1032" s="876"/>
      <c r="P1032" s="876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3"/>
      <c r="E1033" s="677"/>
      <c r="F1033" s="677"/>
      <c r="G1033" s="677"/>
      <c r="H1033" s="874"/>
      <c r="I1033" s="875"/>
      <c r="J1033" s="875"/>
      <c r="K1033" s="876"/>
      <c r="L1033" s="876"/>
      <c r="M1033" s="876"/>
      <c r="N1033" s="876"/>
      <c r="O1033" s="876"/>
      <c r="P1033" s="876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3"/>
      <c r="E1034" s="677"/>
      <c r="F1034" s="677"/>
      <c r="G1034" s="677"/>
      <c r="H1034" s="874"/>
      <c r="I1034" s="875"/>
      <c r="J1034" s="875"/>
      <c r="K1034" s="876"/>
      <c r="L1034" s="876"/>
      <c r="M1034" s="876"/>
      <c r="N1034" s="876"/>
      <c r="O1034" s="876"/>
      <c r="P1034" s="876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3"/>
      <c r="E1035" s="677"/>
      <c r="F1035" s="677"/>
      <c r="G1035" s="677"/>
      <c r="H1035" s="874"/>
      <c r="I1035" s="875"/>
      <c r="J1035" s="875"/>
      <c r="K1035" s="876"/>
      <c r="L1035" s="876"/>
      <c r="M1035" s="876"/>
      <c r="N1035" s="876"/>
      <c r="O1035" s="876"/>
      <c r="P1035" s="876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3"/>
      <c r="E1036" s="677"/>
      <c r="F1036" s="677"/>
      <c r="G1036" s="677"/>
      <c r="H1036" s="874"/>
      <c r="I1036" s="875"/>
      <c r="J1036" s="875"/>
      <c r="K1036" s="876"/>
      <c r="L1036" s="876"/>
      <c r="M1036" s="876"/>
      <c r="N1036" s="876"/>
      <c r="O1036" s="876"/>
      <c r="P1036" s="876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3"/>
      <c r="E1037" s="677"/>
      <c r="F1037" s="677"/>
      <c r="G1037" s="677"/>
      <c r="H1037" s="874"/>
      <c r="I1037" s="875"/>
      <c r="J1037" s="875"/>
      <c r="K1037" s="876"/>
      <c r="L1037" s="876"/>
      <c r="M1037" s="876"/>
      <c r="N1037" s="876"/>
      <c r="O1037" s="876"/>
      <c r="P1037" s="876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3"/>
      <c r="E1038" s="677"/>
      <c r="F1038" s="677"/>
      <c r="G1038" s="677"/>
      <c r="H1038" s="874"/>
      <c r="I1038" s="875"/>
      <c r="J1038" s="875"/>
      <c r="K1038" s="876"/>
      <c r="L1038" s="876"/>
      <c r="M1038" s="876"/>
      <c r="N1038" s="876"/>
      <c r="O1038" s="876"/>
      <c r="P1038" s="876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3"/>
      <c r="E1039" s="677"/>
      <c r="F1039" s="677"/>
      <c r="G1039" s="677"/>
      <c r="H1039" s="874"/>
      <c r="I1039" s="875"/>
      <c r="J1039" s="875"/>
      <c r="K1039" s="876"/>
      <c r="L1039" s="876"/>
      <c r="M1039" s="876"/>
      <c r="N1039" s="876"/>
      <c r="O1039" s="876"/>
      <c r="P1039" s="876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3"/>
      <c r="E1040" s="677"/>
      <c r="F1040" s="677"/>
      <c r="G1040" s="677"/>
      <c r="H1040" s="874"/>
      <c r="I1040" s="875"/>
      <c r="J1040" s="875"/>
      <c r="K1040" s="876"/>
      <c r="L1040" s="876"/>
      <c r="M1040" s="876"/>
      <c r="N1040" s="876"/>
      <c r="O1040" s="876"/>
      <c r="P1040" s="876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3"/>
      <c r="E1041" s="677"/>
      <c r="F1041" s="677"/>
      <c r="G1041" s="677"/>
      <c r="H1041" s="874"/>
      <c r="I1041" s="875"/>
      <c r="J1041" s="875"/>
      <c r="K1041" s="876"/>
      <c r="L1041" s="876"/>
      <c r="M1041" s="876"/>
      <c r="N1041" s="876"/>
      <c r="O1041" s="876"/>
      <c r="P1041" s="876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3"/>
      <c r="E1042" s="677"/>
      <c r="F1042" s="677"/>
      <c r="G1042" s="677"/>
      <c r="H1042" s="874"/>
      <c r="I1042" s="875"/>
      <c r="J1042" s="875"/>
      <c r="K1042" s="876"/>
      <c r="L1042" s="876"/>
      <c r="M1042" s="876"/>
      <c r="N1042" s="876"/>
      <c r="O1042" s="876"/>
      <c r="P1042" s="876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3"/>
      <c r="E1043" s="677"/>
      <c r="F1043" s="677"/>
      <c r="G1043" s="677"/>
      <c r="H1043" s="874"/>
      <c r="I1043" s="875"/>
      <c r="J1043" s="875"/>
      <c r="K1043" s="876"/>
      <c r="L1043" s="876"/>
      <c r="M1043" s="876"/>
      <c r="N1043" s="876"/>
      <c r="O1043" s="876"/>
      <c r="P1043" s="876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3"/>
      <c r="E1044" s="677"/>
      <c r="F1044" s="677"/>
      <c r="G1044" s="677"/>
      <c r="H1044" s="874"/>
      <c r="I1044" s="875"/>
      <c r="J1044" s="875"/>
      <c r="K1044" s="876"/>
      <c r="L1044" s="876"/>
      <c r="M1044" s="876"/>
      <c r="N1044" s="876"/>
      <c r="O1044" s="876"/>
      <c r="P1044" s="876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3"/>
      <c r="E1045" s="677"/>
      <c r="F1045" s="677"/>
      <c r="G1045" s="677"/>
      <c r="H1045" s="874"/>
      <c r="I1045" s="875"/>
      <c r="J1045" s="875"/>
      <c r="K1045" s="876"/>
      <c r="L1045" s="876"/>
      <c r="M1045" s="876"/>
      <c r="N1045" s="876"/>
      <c r="O1045" s="876"/>
      <c r="P1045" s="876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3"/>
      <c r="E1046" s="677"/>
      <c r="F1046" s="677"/>
      <c r="G1046" s="677"/>
      <c r="H1046" s="874"/>
      <c r="I1046" s="875"/>
      <c r="J1046" s="875"/>
      <c r="K1046" s="876"/>
      <c r="L1046" s="876"/>
      <c r="M1046" s="876"/>
      <c r="N1046" s="876"/>
      <c r="O1046" s="876"/>
      <c r="P1046" s="876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3"/>
      <c r="E1047" s="677"/>
      <c r="F1047" s="677"/>
      <c r="G1047" s="677"/>
      <c r="H1047" s="874"/>
      <c r="I1047" s="875"/>
      <c r="J1047" s="875"/>
      <c r="K1047" s="876"/>
      <c r="L1047" s="876"/>
      <c r="M1047" s="876"/>
      <c r="N1047" s="876"/>
      <c r="O1047" s="876"/>
      <c r="P1047" s="876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3"/>
      <c r="E1048" s="677"/>
      <c r="F1048" s="677"/>
      <c r="G1048" s="677"/>
      <c r="H1048" s="874"/>
      <c r="I1048" s="875"/>
      <c r="J1048" s="875"/>
      <c r="K1048" s="876"/>
      <c r="L1048" s="876"/>
      <c r="M1048" s="876"/>
      <c r="N1048" s="876"/>
      <c r="O1048" s="876"/>
      <c r="P1048" s="876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3"/>
      <c r="E1049" s="677"/>
      <c r="F1049" s="677"/>
      <c r="G1049" s="677"/>
      <c r="H1049" s="874"/>
      <c r="I1049" s="875"/>
      <c r="J1049" s="875"/>
      <c r="K1049" s="876"/>
      <c r="L1049" s="876"/>
      <c r="M1049" s="876"/>
      <c r="N1049" s="876"/>
      <c r="O1049" s="876"/>
      <c r="P1049" s="876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3"/>
      <c r="E1050" s="677"/>
      <c r="F1050" s="677"/>
      <c r="G1050" s="677"/>
      <c r="H1050" s="874"/>
      <c r="I1050" s="875"/>
      <c r="J1050" s="875"/>
      <c r="K1050" s="876"/>
      <c r="L1050" s="876"/>
      <c r="M1050" s="876"/>
      <c r="N1050" s="876"/>
      <c r="O1050" s="876"/>
      <c r="P1050" s="876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3"/>
      <c r="E1051" s="677"/>
      <c r="F1051" s="677"/>
      <c r="G1051" s="677"/>
      <c r="H1051" s="874"/>
      <c r="I1051" s="875"/>
      <c r="J1051" s="875"/>
      <c r="K1051" s="876"/>
      <c r="L1051" s="876"/>
      <c r="M1051" s="876"/>
      <c r="N1051" s="876"/>
      <c r="O1051" s="876"/>
      <c r="P1051" s="876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3"/>
      <c r="E1052" s="677"/>
      <c r="F1052" s="677"/>
      <c r="G1052" s="677"/>
      <c r="H1052" s="874"/>
      <c r="I1052" s="875"/>
      <c r="J1052" s="875"/>
      <c r="K1052" s="876"/>
      <c r="L1052" s="876"/>
      <c r="M1052" s="876"/>
      <c r="N1052" s="876"/>
      <c r="O1052" s="876"/>
      <c r="P1052" s="876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3"/>
      <c r="E1053" s="677"/>
      <c r="F1053" s="677"/>
      <c r="G1053" s="677"/>
      <c r="H1053" s="874"/>
      <c r="I1053" s="875"/>
      <c r="J1053" s="875"/>
      <c r="K1053" s="876"/>
      <c r="L1053" s="876"/>
      <c r="M1053" s="876"/>
      <c r="N1053" s="876"/>
      <c r="O1053" s="876"/>
      <c r="P1053" s="876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3"/>
      <c r="E1054" s="677"/>
      <c r="F1054" s="677"/>
      <c r="G1054" s="677"/>
      <c r="H1054" s="874"/>
      <c r="I1054" s="875"/>
      <c r="J1054" s="875"/>
      <c r="K1054" s="876"/>
      <c r="L1054" s="876"/>
      <c r="M1054" s="876"/>
      <c r="N1054" s="876"/>
      <c r="O1054" s="876"/>
      <c r="P1054" s="876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3"/>
      <c r="E1055" s="677"/>
      <c r="F1055" s="677"/>
      <c r="G1055" s="677"/>
      <c r="H1055" s="874"/>
      <c r="I1055" s="875"/>
      <c r="J1055" s="875"/>
      <c r="K1055" s="876"/>
      <c r="L1055" s="876"/>
      <c r="M1055" s="876"/>
      <c r="N1055" s="876"/>
      <c r="O1055" s="876"/>
      <c r="P1055" s="876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3"/>
      <c r="E1056" s="677"/>
      <c r="F1056" s="677"/>
      <c r="G1056" s="677"/>
      <c r="H1056" s="874"/>
      <c r="I1056" s="875"/>
      <c r="J1056" s="875"/>
      <c r="K1056" s="876"/>
      <c r="L1056" s="876"/>
      <c r="M1056" s="876"/>
      <c r="N1056" s="876"/>
      <c r="O1056" s="876"/>
      <c r="P1056" s="876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3"/>
      <c r="E1057" s="677"/>
      <c r="F1057" s="677"/>
      <c r="G1057" s="677"/>
      <c r="H1057" s="874"/>
      <c r="I1057" s="875"/>
      <c r="J1057" s="875"/>
      <c r="K1057" s="876"/>
      <c r="L1057" s="876"/>
      <c r="M1057" s="876"/>
      <c r="N1057" s="876"/>
      <c r="O1057" s="876"/>
      <c r="P1057" s="876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3"/>
      <c r="E1058" s="677"/>
      <c r="F1058" s="677"/>
      <c r="G1058" s="677"/>
      <c r="H1058" s="874"/>
      <c r="I1058" s="875"/>
      <c r="J1058" s="875"/>
      <c r="K1058" s="876"/>
      <c r="L1058" s="876"/>
      <c r="M1058" s="876"/>
      <c r="N1058" s="876"/>
      <c r="O1058" s="876"/>
      <c r="P1058" s="876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3"/>
      <c r="E1059" s="677"/>
      <c r="F1059" s="677"/>
      <c r="G1059" s="677"/>
      <c r="H1059" s="874"/>
      <c r="I1059" s="875"/>
      <c r="J1059" s="875"/>
      <c r="K1059" s="876"/>
      <c r="L1059" s="876"/>
      <c r="M1059" s="876"/>
      <c r="N1059" s="876"/>
      <c r="O1059" s="876"/>
      <c r="P1059" s="876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3"/>
      <c r="E1060" s="677"/>
      <c r="F1060" s="677"/>
      <c r="G1060" s="677"/>
      <c r="H1060" s="874"/>
      <c r="I1060" s="875"/>
      <c r="J1060" s="875"/>
      <c r="K1060" s="876"/>
      <c r="L1060" s="876"/>
      <c r="M1060" s="876"/>
      <c r="N1060" s="876"/>
      <c r="O1060" s="876"/>
      <c r="P1060" s="876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3"/>
      <c r="E1061" s="677"/>
      <c r="F1061" s="677"/>
      <c r="G1061" s="677"/>
      <c r="H1061" s="874"/>
      <c r="I1061" s="875"/>
      <c r="J1061" s="875"/>
      <c r="K1061" s="876"/>
      <c r="L1061" s="876"/>
      <c r="M1061" s="876"/>
      <c r="N1061" s="876"/>
      <c r="O1061" s="876"/>
      <c r="P1061" s="876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3"/>
      <c r="E1062" s="677"/>
      <c r="F1062" s="677"/>
      <c r="G1062" s="677"/>
      <c r="H1062" s="874"/>
      <c r="I1062" s="875"/>
      <c r="J1062" s="875"/>
      <c r="K1062" s="876"/>
      <c r="L1062" s="876"/>
      <c r="M1062" s="876"/>
      <c r="N1062" s="876"/>
      <c r="O1062" s="876"/>
      <c r="P1062" s="876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3"/>
      <c r="E1063" s="677"/>
      <c r="F1063" s="677"/>
      <c r="G1063" s="677"/>
      <c r="H1063" s="874"/>
      <c r="I1063" s="875"/>
      <c r="J1063" s="875"/>
      <c r="K1063" s="876"/>
      <c r="L1063" s="876"/>
      <c r="M1063" s="876"/>
      <c r="N1063" s="876"/>
      <c r="O1063" s="876"/>
      <c r="P1063" s="876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3"/>
      <c r="E1064" s="677"/>
      <c r="F1064" s="677"/>
      <c r="G1064" s="677"/>
      <c r="H1064" s="874"/>
      <c r="I1064" s="875"/>
      <c r="J1064" s="875"/>
      <c r="K1064" s="876"/>
      <c r="L1064" s="876"/>
      <c r="M1064" s="876"/>
      <c r="N1064" s="876"/>
      <c r="O1064" s="876"/>
      <c r="P1064" s="876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3"/>
      <c r="E1065" s="677"/>
      <c r="F1065" s="677"/>
      <c r="G1065" s="677"/>
      <c r="H1065" s="874"/>
      <c r="I1065" s="875"/>
      <c r="J1065" s="875"/>
      <c r="K1065" s="876"/>
      <c r="L1065" s="876"/>
      <c r="M1065" s="876"/>
      <c r="N1065" s="876"/>
      <c r="O1065" s="876"/>
      <c r="P1065" s="876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3"/>
      <c r="E1066" s="677"/>
      <c r="F1066" s="677"/>
      <c r="G1066" s="677"/>
      <c r="H1066" s="874"/>
      <c r="I1066" s="875"/>
      <c r="J1066" s="875"/>
      <c r="K1066" s="876"/>
      <c r="L1066" s="876"/>
      <c r="M1066" s="876"/>
      <c r="N1066" s="876"/>
      <c r="O1066" s="876"/>
      <c r="P1066" s="876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3"/>
      <c r="E1067" s="677"/>
      <c r="F1067" s="677"/>
      <c r="G1067" s="677"/>
      <c r="H1067" s="874"/>
      <c r="I1067" s="875"/>
      <c r="J1067" s="875"/>
      <c r="K1067" s="876"/>
      <c r="L1067" s="876"/>
      <c r="M1067" s="876"/>
      <c r="N1067" s="876"/>
      <c r="O1067" s="876"/>
      <c r="P1067" s="876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3"/>
      <c r="E1068" s="677"/>
      <c r="F1068" s="677"/>
      <c r="G1068" s="677"/>
      <c r="H1068" s="874"/>
      <c r="I1068" s="875"/>
      <c r="J1068" s="875"/>
      <c r="K1068" s="876"/>
      <c r="L1068" s="876"/>
      <c r="M1068" s="876"/>
      <c r="N1068" s="876"/>
      <c r="O1068" s="876"/>
      <c r="P1068" s="876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3"/>
      <c r="E1069" s="677"/>
      <c r="F1069" s="677"/>
      <c r="G1069" s="677"/>
      <c r="H1069" s="874"/>
      <c r="I1069" s="875"/>
      <c r="J1069" s="875"/>
      <c r="K1069" s="876"/>
      <c r="L1069" s="876"/>
      <c r="M1069" s="876"/>
      <c r="N1069" s="876"/>
      <c r="O1069" s="876"/>
      <c r="P1069" s="876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3"/>
      <c r="E1070" s="677"/>
      <c r="F1070" s="677"/>
      <c r="G1070" s="677"/>
      <c r="H1070" s="874"/>
      <c r="I1070" s="875"/>
      <c r="J1070" s="875"/>
      <c r="K1070" s="876"/>
      <c r="L1070" s="876"/>
      <c r="M1070" s="876"/>
      <c r="N1070" s="876"/>
      <c r="O1070" s="876"/>
      <c r="P1070" s="876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3"/>
      <c r="E1071" s="677"/>
      <c r="F1071" s="677"/>
      <c r="G1071" s="677"/>
      <c r="H1071" s="874"/>
      <c r="I1071" s="875"/>
      <c r="J1071" s="875"/>
      <c r="K1071" s="876"/>
      <c r="L1071" s="876"/>
      <c r="M1071" s="876"/>
      <c r="N1071" s="876"/>
      <c r="O1071" s="876"/>
      <c r="P1071" s="876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3"/>
      <c r="E1072" s="677"/>
      <c r="F1072" s="677"/>
      <c r="G1072" s="677"/>
      <c r="H1072" s="874"/>
      <c r="I1072" s="875"/>
      <c r="J1072" s="875"/>
      <c r="K1072" s="876"/>
      <c r="L1072" s="876"/>
      <c r="M1072" s="876"/>
      <c r="N1072" s="876"/>
      <c r="O1072" s="876"/>
      <c r="P1072" s="876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3"/>
      <c r="E1073" s="677"/>
      <c r="F1073" s="677"/>
      <c r="G1073" s="677"/>
      <c r="H1073" s="874"/>
      <c r="I1073" s="875"/>
      <c r="J1073" s="875"/>
      <c r="K1073" s="876"/>
      <c r="L1073" s="876"/>
      <c r="M1073" s="876"/>
      <c r="N1073" s="876"/>
      <c r="O1073" s="876"/>
      <c r="P1073" s="876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3"/>
      <c r="E1074" s="677"/>
      <c r="F1074" s="677"/>
      <c r="G1074" s="677"/>
      <c r="H1074" s="874"/>
      <c r="I1074" s="875"/>
      <c r="J1074" s="875"/>
      <c r="K1074" s="876"/>
      <c r="L1074" s="876"/>
      <c r="M1074" s="876"/>
      <c r="N1074" s="876"/>
      <c r="O1074" s="876"/>
      <c r="P1074" s="876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3"/>
      <c r="E1075" s="677"/>
      <c r="F1075" s="677"/>
      <c r="G1075" s="677"/>
      <c r="H1075" s="874"/>
      <c r="I1075" s="875"/>
      <c r="J1075" s="875"/>
      <c r="K1075" s="876"/>
      <c r="L1075" s="876"/>
      <c r="M1075" s="876"/>
      <c r="N1075" s="876"/>
      <c r="O1075" s="876"/>
      <c r="P1075" s="876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3"/>
      <c r="E1076" s="677"/>
      <c r="F1076" s="677"/>
      <c r="G1076" s="677"/>
      <c r="H1076" s="874"/>
      <c r="I1076" s="875"/>
      <c r="J1076" s="875"/>
      <c r="K1076" s="876"/>
      <c r="L1076" s="876"/>
      <c r="M1076" s="876"/>
      <c r="N1076" s="876"/>
      <c r="O1076" s="876"/>
      <c r="P1076" s="876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3"/>
      <c r="E1077" s="677"/>
      <c r="F1077" s="677"/>
      <c r="G1077" s="677"/>
      <c r="H1077" s="874"/>
      <c r="I1077" s="875"/>
      <c r="J1077" s="875"/>
      <c r="K1077" s="876"/>
      <c r="L1077" s="876"/>
      <c r="M1077" s="876"/>
      <c r="N1077" s="876"/>
      <c r="O1077" s="876"/>
      <c r="P1077" s="876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3"/>
      <c r="E1078" s="677"/>
      <c r="F1078" s="677"/>
      <c r="G1078" s="677"/>
      <c r="H1078" s="874"/>
      <c r="I1078" s="875"/>
      <c r="J1078" s="875"/>
      <c r="K1078" s="876"/>
      <c r="L1078" s="876"/>
      <c r="M1078" s="876"/>
      <c r="N1078" s="876"/>
      <c r="O1078" s="876"/>
      <c r="P1078" s="876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3"/>
      <c r="E1079" s="677"/>
      <c r="F1079" s="677"/>
      <c r="G1079" s="677"/>
      <c r="H1079" s="874"/>
      <c r="I1079" s="875"/>
      <c r="J1079" s="875"/>
      <c r="K1079" s="876"/>
      <c r="L1079" s="876"/>
      <c r="M1079" s="876"/>
      <c r="N1079" s="876"/>
      <c r="O1079" s="876"/>
      <c r="P1079" s="876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3"/>
      <c r="E1080" s="677"/>
      <c r="F1080" s="677"/>
      <c r="G1080" s="677"/>
      <c r="H1080" s="874"/>
      <c r="I1080" s="875"/>
      <c r="J1080" s="875"/>
      <c r="K1080" s="876"/>
      <c r="L1080" s="876"/>
      <c r="M1080" s="876"/>
      <c r="N1080" s="876"/>
      <c r="O1080" s="876"/>
      <c r="P1080" s="876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3"/>
      <c r="E1081" s="677"/>
      <c r="F1081" s="677"/>
      <c r="G1081" s="677"/>
      <c r="H1081" s="874"/>
      <c r="I1081" s="875"/>
      <c r="J1081" s="875"/>
      <c r="K1081" s="876"/>
      <c r="L1081" s="876"/>
      <c r="M1081" s="876"/>
      <c r="N1081" s="876"/>
      <c r="O1081" s="876"/>
      <c r="P1081" s="876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3"/>
      <c r="E1082" s="677"/>
      <c r="F1082" s="677"/>
      <c r="G1082" s="677"/>
      <c r="H1082" s="874"/>
      <c r="I1082" s="875"/>
      <c r="J1082" s="875"/>
      <c r="K1082" s="876"/>
      <c r="L1082" s="876"/>
      <c r="M1082" s="876"/>
      <c r="N1082" s="876"/>
      <c r="O1082" s="876"/>
      <c r="P1082" s="876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3"/>
      <c r="E1083" s="677"/>
      <c r="F1083" s="677"/>
      <c r="G1083" s="677"/>
      <c r="H1083" s="874"/>
      <c r="I1083" s="875"/>
      <c r="J1083" s="875"/>
      <c r="K1083" s="876"/>
      <c r="L1083" s="876"/>
      <c r="M1083" s="876"/>
      <c r="N1083" s="876"/>
      <c r="O1083" s="876"/>
      <c r="P1083" s="876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3"/>
      <c r="E1084" s="677"/>
      <c r="F1084" s="677"/>
      <c r="G1084" s="677"/>
      <c r="H1084" s="874"/>
      <c r="I1084" s="875"/>
      <c r="J1084" s="875"/>
      <c r="K1084" s="876"/>
      <c r="L1084" s="876"/>
      <c r="M1084" s="876"/>
      <c r="N1084" s="876"/>
      <c r="O1084" s="876"/>
      <c r="P1084" s="876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3"/>
      <c r="E1085" s="677"/>
      <c r="F1085" s="677"/>
      <c r="G1085" s="677"/>
      <c r="H1085" s="874"/>
      <c r="I1085" s="875"/>
      <c r="J1085" s="875"/>
      <c r="K1085" s="876"/>
      <c r="L1085" s="876"/>
      <c r="M1085" s="876"/>
      <c r="N1085" s="876"/>
      <c r="O1085" s="876"/>
      <c r="P1085" s="876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3"/>
      <c r="E1086" s="677"/>
      <c r="F1086" s="677"/>
      <c r="G1086" s="677"/>
      <c r="H1086" s="874"/>
      <c r="I1086" s="875"/>
      <c r="J1086" s="875"/>
      <c r="K1086" s="876"/>
      <c r="L1086" s="876"/>
      <c r="M1086" s="876"/>
      <c r="N1086" s="876"/>
      <c r="O1086" s="876"/>
      <c r="P1086" s="876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3"/>
      <c r="E1087" s="677"/>
      <c r="F1087" s="677"/>
      <c r="G1087" s="677"/>
      <c r="H1087" s="874"/>
      <c r="I1087" s="875"/>
      <c r="J1087" s="875"/>
      <c r="K1087" s="876"/>
      <c r="L1087" s="876"/>
      <c r="M1087" s="876"/>
      <c r="N1087" s="876"/>
      <c r="O1087" s="876"/>
      <c r="P1087" s="876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3"/>
      <c r="E1088" s="677"/>
      <c r="F1088" s="677"/>
      <c r="G1088" s="677"/>
      <c r="H1088" s="874"/>
      <c r="I1088" s="875"/>
      <c r="J1088" s="875"/>
      <c r="K1088" s="876"/>
      <c r="L1088" s="876"/>
      <c r="M1088" s="876"/>
      <c r="N1088" s="876"/>
      <c r="O1088" s="876"/>
      <c r="P1088" s="876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3"/>
      <c r="E1089" s="677"/>
      <c r="F1089" s="677"/>
      <c r="G1089" s="677"/>
      <c r="H1089" s="874"/>
      <c r="I1089" s="875"/>
      <c r="J1089" s="875"/>
      <c r="K1089" s="876"/>
      <c r="L1089" s="876"/>
      <c r="M1089" s="876"/>
      <c r="N1089" s="876"/>
      <c r="O1089" s="876"/>
      <c r="P1089" s="876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3"/>
      <c r="E1090" s="677"/>
      <c r="F1090" s="677"/>
      <c r="G1090" s="677"/>
      <c r="H1090" s="874"/>
      <c r="I1090" s="875"/>
      <c r="J1090" s="875"/>
      <c r="K1090" s="876"/>
      <c r="L1090" s="876"/>
      <c r="M1090" s="876"/>
      <c r="N1090" s="876"/>
      <c r="O1090" s="876"/>
      <c r="P1090" s="876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3"/>
      <c r="E1091" s="677"/>
      <c r="F1091" s="677"/>
      <c r="G1091" s="677"/>
      <c r="H1091" s="874"/>
      <c r="I1091" s="875"/>
      <c r="J1091" s="875"/>
      <c r="K1091" s="876"/>
      <c r="L1091" s="876"/>
      <c r="M1091" s="876"/>
      <c r="N1091" s="876"/>
      <c r="O1091" s="876"/>
      <c r="P1091" s="876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3"/>
      <c r="E1092" s="677"/>
      <c r="F1092" s="677"/>
      <c r="G1092" s="677"/>
      <c r="H1092" s="874"/>
      <c r="I1092" s="875"/>
      <c r="J1092" s="875"/>
      <c r="K1092" s="876"/>
      <c r="L1092" s="876"/>
      <c r="M1092" s="876"/>
      <c r="N1092" s="876"/>
      <c r="O1092" s="876"/>
      <c r="P1092" s="876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3"/>
      <c r="E1093" s="677"/>
      <c r="F1093" s="677"/>
      <c r="G1093" s="677"/>
      <c r="H1093" s="874"/>
      <c r="I1093" s="875"/>
      <c r="J1093" s="875"/>
      <c r="K1093" s="876"/>
      <c r="L1093" s="876"/>
      <c r="M1093" s="876"/>
      <c r="N1093" s="876"/>
      <c r="O1093" s="876"/>
      <c r="P1093" s="876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3"/>
      <c r="E1094" s="677"/>
      <c r="F1094" s="677"/>
      <c r="G1094" s="677"/>
      <c r="H1094" s="874"/>
      <c r="I1094" s="875"/>
      <c r="J1094" s="875"/>
      <c r="K1094" s="876"/>
      <c r="L1094" s="876"/>
      <c r="M1094" s="876"/>
      <c r="N1094" s="876"/>
      <c r="O1094" s="876"/>
      <c r="P1094" s="876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3"/>
      <c r="E1095" s="677"/>
      <c r="F1095" s="677"/>
      <c r="G1095" s="677"/>
      <c r="H1095" s="874"/>
      <c r="I1095" s="875"/>
      <c r="J1095" s="875"/>
      <c r="K1095" s="876"/>
      <c r="L1095" s="876"/>
      <c r="M1095" s="876"/>
      <c r="N1095" s="876"/>
      <c r="O1095" s="876"/>
      <c r="P1095" s="876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3"/>
      <c r="E1096" s="677"/>
      <c r="F1096" s="677"/>
      <c r="G1096" s="677"/>
      <c r="H1096" s="874"/>
      <c r="I1096" s="875"/>
      <c r="J1096" s="875"/>
      <c r="K1096" s="876"/>
      <c r="L1096" s="876"/>
      <c r="M1096" s="876"/>
      <c r="N1096" s="876"/>
      <c r="O1096" s="876"/>
      <c r="P1096" s="876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3"/>
      <c r="E1097" s="677"/>
      <c r="F1097" s="677"/>
      <c r="G1097" s="677"/>
      <c r="H1097" s="874"/>
      <c r="I1097" s="875"/>
      <c r="J1097" s="875"/>
      <c r="K1097" s="876"/>
      <c r="L1097" s="876"/>
      <c r="M1097" s="876"/>
      <c r="N1097" s="876"/>
      <c r="O1097" s="876"/>
      <c r="P1097" s="876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3"/>
      <c r="E1098" s="677"/>
      <c r="F1098" s="677"/>
      <c r="G1098" s="677"/>
      <c r="H1098" s="874"/>
      <c r="I1098" s="875"/>
      <c r="J1098" s="875"/>
      <c r="K1098" s="876"/>
      <c r="L1098" s="876"/>
      <c r="M1098" s="876"/>
      <c r="N1098" s="876"/>
      <c r="O1098" s="876"/>
      <c r="P1098" s="876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3"/>
      <c r="E1099" s="677"/>
      <c r="F1099" s="677"/>
      <c r="G1099" s="677"/>
      <c r="H1099" s="874"/>
      <c r="I1099" s="875"/>
      <c r="J1099" s="875"/>
      <c r="K1099" s="876"/>
      <c r="L1099" s="876"/>
      <c r="M1099" s="876"/>
      <c r="N1099" s="876"/>
      <c r="O1099" s="876"/>
      <c r="P1099" s="876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3"/>
      <c r="E1100" s="677"/>
      <c r="F1100" s="677"/>
      <c r="G1100" s="677"/>
      <c r="H1100" s="874"/>
      <c r="I1100" s="875"/>
      <c r="J1100" s="875"/>
      <c r="K1100" s="876"/>
      <c r="L1100" s="876"/>
      <c r="M1100" s="876"/>
      <c r="N1100" s="876"/>
      <c r="O1100" s="876"/>
      <c r="P1100" s="876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3"/>
      <c r="E1101" s="677"/>
      <c r="F1101" s="677"/>
      <c r="G1101" s="677"/>
      <c r="H1101" s="874"/>
      <c r="I1101" s="875"/>
      <c r="J1101" s="875"/>
      <c r="K1101" s="876"/>
      <c r="L1101" s="876"/>
      <c r="M1101" s="876"/>
      <c r="N1101" s="876"/>
      <c r="O1101" s="876"/>
      <c r="P1101" s="876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3"/>
      <c r="E1102" s="677"/>
      <c r="F1102" s="677"/>
      <c r="G1102" s="677"/>
      <c r="H1102" s="874"/>
      <c r="I1102" s="875"/>
      <c r="J1102" s="875"/>
      <c r="K1102" s="876"/>
      <c r="L1102" s="876"/>
      <c r="M1102" s="876"/>
      <c r="N1102" s="876"/>
      <c r="O1102" s="876"/>
      <c r="P1102" s="876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3"/>
      <c r="E1103" s="677"/>
      <c r="F1103" s="677"/>
      <c r="G1103" s="677"/>
      <c r="H1103" s="874"/>
      <c r="I1103" s="875"/>
      <c r="J1103" s="875"/>
      <c r="K1103" s="876"/>
      <c r="L1103" s="876"/>
      <c r="M1103" s="876"/>
      <c r="N1103" s="876"/>
      <c r="O1103" s="876"/>
      <c r="P1103" s="876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3"/>
      <c r="E1104" s="677"/>
      <c r="F1104" s="677"/>
      <c r="G1104" s="677"/>
      <c r="H1104" s="874"/>
      <c r="I1104" s="875"/>
      <c r="J1104" s="875"/>
      <c r="K1104" s="876"/>
      <c r="L1104" s="876"/>
      <c r="M1104" s="876"/>
      <c r="N1104" s="876"/>
      <c r="O1104" s="876"/>
      <c r="P1104" s="876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3"/>
      <c r="E1105" s="677"/>
      <c r="F1105" s="677"/>
      <c r="G1105" s="677"/>
      <c r="H1105" s="874"/>
      <c r="I1105" s="875"/>
      <c r="J1105" s="875"/>
      <c r="K1105" s="876"/>
      <c r="L1105" s="876"/>
      <c r="M1105" s="876"/>
      <c r="N1105" s="876"/>
      <c r="O1105" s="876"/>
      <c r="P1105" s="876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3"/>
      <c r="E1106" s="677"/>
      <c r="F1106" s="677"/>
      <c r="G1106" s="677"/>
      <c r="H1106" s="874"/>
      <c r="I1106" s="875"/>
      <c r="J1106" s="875"/>
      <c r="K1106" s="876"/>
      <c r="L1106" s="876"/>
      <c r="M1106" s="876"/>
      <c r="N1106" s="876"/>
      <c r="O1106" s="876"/>
      <c r="P1106" s="876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3"/>
      <c r="E1107" s="677"/>
      <c r="F1107" s="677"/>
      <c r="G1107" s="677"/>
      <c r="H1107" s="874"/>
      <c r="I1107" s="875"/>
      <c r="J1107" s="875"/>
      <c r="K1107" s="876"/>
      <c r="L1107" s="876"/>
      <c r="M1107" s="876"/>
      <c r="N1107" s="876"/>
      <c r="O1107" s="876"/>
      <c r="P1107" s="876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3"/>
      <c r="E1108" s="677"/>
      <c r="F1108" s="677"/>
      <c r="G1108" s="677"/>
      <c r="H1108" s="874"/>
      <c r="I1108" s="875"/>
      <c r="J1108" s="875"/>
      <c r="K1108" s="876"/>
      <c r="L1108" s="876"/>
      <c r="M1108" s="876"/>
      <c r="N1108" s="876"/>
      <c r="O1108" s="876"/>
      <c r="P1108" s="876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3"/>
      <c r="E1109" s="677"/>
      <c r="F1109" s="677"/>
      <c r="G1109" s="677"/>
      <c r="H1109" s="874"/>
      <c r="I1109" s="875"/>
      <c r="J1109" s="875"/>
      <c r="K1109" s="876"/>
      <c r="L1109" s="876"/>
      <c r="M1109" s="876"/>
      <c r="N1109" s="876"/>
      <c r="O1109" s="876"/>
      <c r="P1109" s="876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3"/>
      <c r="E1110" s="677"/>
      <c r="F1110" s="677"/>
      <c r="G1110" s="677"/>
      <c r="H1110" s="874"/>
      <c r="I1110" s="875"/>
      <c r="J1110" s="875"/>
      <c r="K1110" s="876"/>
      <c r="L1110" s="876"/>
      <c r="M1110" s="876"/>
      <c r="N1110" s="876"/>
      <c r="O1110" s="876"/>
      <c r="P1110" s="876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3"/>
      <c r="E1111" s="677"/>
      <c r="F1111" s="677"/>
      <c r="G1111" s="677"/>
      <c r="H1111" s="874"/>
      <c r="I1111" s="875"/>
      <c r="J1111" s="875"/>
      <c r="K1111" s="876"/>
      <c r="L1111" s="876"/>
      <c r="M1111" s="876"/>
      <c r="N1111" s="876"/>
      <c r="O1111" s="876"/>
      <c r="P1111" s="876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3"/>
      <c r="E1112" s="677"/>
      <c r="F1112" s="677"/>
      <c r="G1112" s="677"/>
      <c r="H1112" s="874"/>
      <c r="I1112" s="875"/>
      <c r="J1112" s="875"/>
      <c r="K1112" s="876"/>
      <c r="L1112" s="876"/>
      <c r="M1112" s="876"/>
      <c r="N1112" s="876"/>
      <c r="O1112" s="876"/>
      <c r="P1112" s="876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3"/>
      <c r="E1113" s="677"/>
      <c r="F1113" s="677"/>
      <c r="G1113" s="677"/>
      <c r="H1113" s="874"/>
      <c r="I1113" s="875"/>
      <c r="J1113" s="875"/>
      <c r="K1113" s="876"/>
      <c r="L1113" s="876"/>
      <c r="M1113" s="876"/>
      <c r="N1113" s="876"/>
      <c r="O1113" s="876"/>
      <c r="P1113" s="876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3"/>
      <c r="E1114" s="677"/>
      <c r="F1114" s="677"/>
      <c r="G1114" s="677"/>
      <c r="H1114" s="874"/>
      <c r="I1114" s="875"/>
      <c r="J1114" s="875"/>
      <c r="K1114" s="876"/>
      <c r="L1114" s="876"/>
      <c r="M1114" s="876"/>
      <c r="N1114" s="876"/>
      <c r="O1114" s="876"/>
      <c r="P1114" s="876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3"/>
      <c r="E1115" s="677"/>
      <c r="F1115" s="677"/>
      <c r="G1115" s="677"/>
      <c r="H1115" s="874"/>
      <c r="I1115" s="875"/>
      <c r="J1115" s="875"/>
      <c r="K1115" s="876"/>
      <c r="L1115" s="876"/>
      <c r="M1115" s="876"/>
      <c r="N1115" s="876"/>
      <c r="O1115" s="876"/>
      <c r="P1115" s="876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3"/>
      <c r="E1116" s="677"/>
      <c r="F1116" s="677"/>
      <c r="G1116" s="677"/>
      <c r="H1116" s="874"/>
      <c r="I1116" s="875"/>
      <c r="J1116" s="875"/>
      <c r="K1116" s="876"/>
      <c r="L1116" s="876"/>
      <c r="M1116" s="876"/>
      <c r="N1116" s="876"/>
      <c r="O1116" s="876"/>
      <c r="P1116" s="876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3"/>
      <c r="E1117" s="677"/>
      <c r="F1117" s="677"/>
      <c r="G1117" s="677"/>
      <c r="H1117" s="874"/>
      <c r="I1117" s="875"/>
      <c r="J1117" s="875"/>
      <c r="K1117" s="876"/>
      <c r="L1117" s="876"/>
      <c r="M1117" s="876"/>
      <c r="N1117" s="876"/>
      <c r="O1117" s="876"/>
      <c r="P1117" s="876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3"/>
      <c r="E1118" s="677"/>
      <c r="F1118" s="677"/>
      <c r="G1118" s="677"/>
      <c r="H1118" s="874"/>
      <c r="I1118" s="875"/>
      <c r="J1118" s="875"/>
      <c r="K1118" s="876"/>
      <c r="L1118" s="876"/>
      <c r="M1118" s="876"/>
      <c r="N1118" s="876"/>
      <c r="O1118" s="876"/>
      <c r="P1118" s="876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3"/>
      <c r="E1119" s="677"/>
      <c r="F1119" s="677"/>
      <c r="G1119" s="677"/>
      <c r="H1119" s="874"/>
      <c r="I1119" s="875"/>
      <c r="J1119" s="875"/>
      <c r="K1119" s="876"/>
      <c r="L1119" s="876"/>
      <c r="M1119" s="876"/>
      <c r="N1119" s="876"/>
      <c r="O1119" s="876"/>
      <c r="P1119" s="876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3"/>
      <c r="E1120" s="677"/>
      <c r="F1120" s="677"/>
      <c r="G1120" s="677"/>
      <c r="H1120" s="874"/>
      <c r="I1120" s="875"/>
      <c r="J1120" s="875"/>
      <c r="K1120" s="876"/>
      <c r="L1120" s="876"/>
      <c r="M1120" s="876"/>
      <c r="N1120" s="876"/>
      <c r="O1120" s="876"/>
      <c r="P1120" s="876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3"/>
      <c r="E1121" s="677"/>
      <c r="F1121" s="677"/>
      <c r="G1121" s="677"/>
      <c r="H1121" s="874"/>
      <c r="I1121" s="875"/>
      <c r="J1121" s="875"/>
      <c r="K1121" s="876"/>
      <c r="L1121" s="876"/>
      <c r="M1121" s="876"/>
      <c r="N1121" s="876"/>
      <c r="O1121" s="876"/>
      <c r="P1121" s="876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3"/>
      <c r="E1122" s="677"/>
      <c r="F1122" s="677"/>
      <c r="G1122" s="677"/>
      <c r="H1122" s="874"/>
      <c r="I1122" s="875"/>
      <c r="J1122" s="875"/>
      <c r="K1122" s="876"/>
      <c r="L1122" s="876"/>
      <c r="M1122" s="876"/>
      <c r="N1122" s="876"/>
      <c r="O1122" s="876"/>
      <c r="P1122" s="876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3"/>
      <c r="E1123" s="677"/>
      <c r="F1123" s="677"/>
      <c r="G1123" s="677"/>
      <c r="H1123" s="874"/>
      <c r="I1123" s="875"/>
      <c r="J1123" s="875"/>
      <c r="K1123" s="876"/>
      <c r="L1123" s="876"/>
      <c r="M1123" s="876"/>
      <c r="N1123" s="876"/>
      <c r="O1123" s="876"/>
      <c r="P1123" s="876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3"/>
      <c r="E1124" s="677"/>
      <c r="F1124" s="677"/>
      <c r="G1124" s="677"/>
      <c r="H1124" s="874"/>
      <c r="I1124" s="875"/>
      <c r="J1124" s="875"/>
      <c r="K1124" s="876"/>
      <c r="L1124" s="876"/>
      <c r="M1124" s="876"/>
      <c r="N1124" s="876"/>
      <c r="O1124" s="876"/>
      <c r="P1124" s="876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3"/>
      <c r="E1125" s="677"/>
      <c r="F1125" s="677"/>
      <c r="G1125" s="677"/>
      <c r="H1125" s="874"/>
      <c r="I1125" s="875"/>
      <c r="J1125" s="875"/>
      <c r="K1125" s="876"/>
      <c r="L1125" s="876"/>
      <c r="M1125" s="876"/>
      <c r="N1125" s="876"/>
      <c r="O1125" s="876"/>
      <c r="P1125" s="876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3"/>
      <c r="E1126" s="677"/>
      <c r="F1126" s="677"/>
      <c r="G1126" s="677"/>
      <c r="H1126" s="874"/>
      <c r="I1126" s="875"/>
      <c r="J1126" s="875"/>
      <c r="K1126" s="876"/>
      <c r="L1126" s="876"/>
      <c r="M1126" s="876"/>
      <c r="N1126" s="876"/>
      <c r="O1126" s="876"/>
      <c r="P1126" s="876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3"/>
      <c r="E1127" s="677"/>
      <c r="F1127" s="677"/>
      <c r="G1127" s="677"/>
      <c r="H1127" s="874"/>
      <c r="I1127" s="875"/>
      <c r="J1127" s="875"/>
      <c r="K1127" s="876"/>
      <c r="L1127" s="876"/>
      <c r="M1127" s="876"/>
      <c r="N1127" s="876"/>
      <c r="O1127" s="876"/>
      <c r="P1127" s="876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3"/>
      <c r="E1128" s="677"/>
      <c r="F1128" s="677"/>
      <c r="G1128" s="677"/>
      <c r="H1128" s="874"/>
      <c r="I1128" s="875"/>
      <c r="J1128" s="875"/>
      <c r="K1128" s="876"/>
      <c r="L1128" s="876"/>
      <c r="M1128" s="876"/>
      <c r="N1128" s="876"/>
      <c r="O1128" s="876"/>
      <c r="P1128" s="876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3"/>
      <c r="E1129" s="677"/>
      <c r="F1129" s="677"/>
      <c r="G1129" s="677"/>
      <c r="H1129" s="874"/>
      <c r="I1129" s="875"/>
      <c r="J1129" s="875"/>
      <c r="K1129" s="876"/>
      <c r="L1129" s="876"/>
      <c r="M1129" s="876"/>
      <c r="N1129" s="876"/>
      <c r="O1129" s="876"/>
      <c r="P1129" s="876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3"/>
      <c r="E1130" s="677"/>
      <c r="F1130" s="677"/>
      <c r="G1130" s="677"/>
      <c r="H1130" s="874"/>
      <c r="I1130" s="875"/>
      <c r="J1130" s="875"/>
      <c r="K1130" s="876"/>
      <c r="L1130" s="876"/>
      <c r="M1130" s="876"/>
      <c r="N1130" s="876"/>
      <c r="O1130" s="876"/>
      <c r="P1130" s="876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3"/>
      <c r="E1131" s="677"/>
      <c r="F1131" s="677"/>
      <c r="G1131" s="677"/>
      <c r="H1131" s="874"/>
      <c r="I1131" s="875"/>
      <c r="J1131" s="875"/>
      <c r="K1131" s="876"/>
      <c r="L1131" s="876"/>
      <c r="M1131" s="876"/>
      <c r="N1131" s="876"/>
      <c r="O1131" s="876"/>
      <c r="P1131" s="876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3"/>
      <c r="E1132" s="677"/>
      <c r="F1132" s="677"/>
      <c r="G1132" s="677"/>
      <c r="H1132" s="874"/>
      <c r="I1132" s="875"/>
      <c r="J1132" s="875"/>
      <c r="K1132" s="876"/>
      <c r="L1132" s="876"/>
      <c r="M1132" s="876"/>
      <c r="N1132" s="876"/>
      <c r="O1132" s="876"/>
      <c r="P1132" s="876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3"/>
      <c r="E1133" s="677"/>
      <c r="F1133" s="677"/>
      <c r="G1133" s="677"/>
      <c r="H1133" s="874"/>
      <c r="I1133" s="875"/>
      <c r="J1133" s="875"/>
      <c r="K1133" s="876"/>
      <c r="L1133" s="876"/>
      <c r="M1133" s="876"/>
      <c r="N1133" s="876"/>
      <c r="O1133" s="876"/>
      <c r="P1133" s="876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3"/>
      <c r="E1134" s="677"/>
      <c r="F1134" s="677"/>
      <c r="G1134" s="677"/>
      <c r="H1134" s="874"/>
      <c r="I1134" s="875"/>
      <c r="J1134" s="875"/>
      <c r="K1134" s="876"/>
      <c r="L1134" s="876"/>
      <c r="M1134" s="876"/>
      <c r="N1134" s="876"/>
      <c r="O1134" s="876"/>
      <c r="P1134" s="876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3"/>
      <c r="E1135" s="677"/>
      <c r="F1135" s="677"/>
      <c r="G1135" s="677"/>
      <c r="H1135" s="874"/>
      <c r="I1135" s="875"/>
      <c r="J1135" s="875"/>
      <c r="K1135" s="876"/>
      <c r="L1135" s="876"/>
      <c r="M1135" s="876"/>
      <c r="N1135" s="876"/>
      <c r="O1135" s="876"/>
      <c r="P1135" s="876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3"/>
      <c r="E1136" s="677"/>
      <c r="F1136" s="677"/>
      <c r="G1136" s="677"/>
      <c r="H1136" s="874"/>
      <c r="I1136" s="875"/>
      <c r="J1136" s="875"/>
      <c r="K1136" s="876"/>
      <c r="L1136" s="876"/>
      <c r="M1136" s="876"/>
      <c r="N1136" s="876"/>
      <c r="O1136" s="876"/>
      <c r="P1136" s="876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3"/>
      <c r="E1137" s="677"/>
      <c r="F1137" s="677"/>
      <c r="G1137" s="677"/>
      <c r="H1137" s="874"/>
      <c r="I1137" s="875"/>
      <c r="J1137" s="875"/>
      <c r="K1137" s="876"/>
      <c r="L1137" s="876"/>
      <c r="M1137" s="876"/>
      <c r="N1137" s="876"/>
      <c r="O1137" s="876"/>
      <c r="P1137" s="876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3"/>
      <c r="E1138" s="677"/>
      <c r="F1138" s="677"/>
      <c r="G1138" s="677"/>
      <c r="H1138" s="874"/>
      <c r="I1138" s="875"/>
      <c r="J1138" s="875"/>
      <c r="K1138" s="876"/>
      <c r="L1138" s="876"/>
      <c r="M1138" s="876"/>
      <c r="N1138" s="876"/>
      <c r="O1138" s="876"/>
      <c r="P1138" s="876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3"/>
      <c r="E1139" s="677"/>
      <c r="F1139" s="677"/>
      <c r="G1139" s="677"/>
      <c r="H1139" s="874"/>
      <c r="I1139" s="875"/>
      <c r="J1139" s="875"/>
      <c r="K1139" s="876"/>
      <c r="L1139" s="876"/>
      <c r="M1139" s="876"/>
      <c r="N1139" s="876"/>
      <c r="O1139" s="876"/>
      <c r="P1139" s="876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3"/>
      <c r="E1140" s="677"/>
      <c r="F1140" s="677"/>
      <c r="G1140" s="677"/>
      <c r="H1140" s="874"/>
      <c r="I1140" s="875"/>
      <c r="J1140" s="875"/>
      <c r="K1140" s="876"/>
      <c r="L1140" s="876"/>
      <c r="M1140" s="876"/>
      <c r="N1140" s="876"/>
      <c r="O1140" s="876"/>
      <c r="P1140" s="876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3"/>
      <c r="E1141" s="677"/>
      <c r="F1141" s="677"/>
      <c r="G1141" s="677"/>
      <c r="H1141" s="874"/>
      <c r="I1141" s="875"/>
      <c r="J1141" s="875"/>
      <c r="K1141" s="876"/>
      <c r="L1141" s="876"/>
      <c r="M1141" s="876"/>
      <c r="N1141" s="876"/>
      <c r="O1141" s="876"/>
      <c r="P1141" s="876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3"/>
      <c r="E1142" s="677"/>
      <c r="F1142" s="677"/>
      <c r="G1142" s="677"/>
      <c r="H1142" s="874"/>
      <c r="I1142" s="875"/>
      <c r="J1142" s="875"/>
      <c r="K1142" s="876"/>
      <c r="L1142" s="876"/>
      <c r="M1142" s="876"/>
      <c r="N1142" s="876"/>
      <c r="O1142" s="876"/>
      <c r="P1142" s="876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3"/>
      <c r="E1143" s="677"/>
      <c r="F1143" s="677"/>
      <c r="G1143" s="677"/>
      <c r="H1143" s="874"/>
      <c r="I1143" s="875"/>
      <c r="J1143" s="875"/>
      <c r="K1143" s="876"/>
      <c r="L1143" s="876"/>
      <c r="M1143" s="876"/>
      <c r="N1143" s="876"/>
      <c r="O1143" s="876"/>
      <c r="P1143" s="876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3"/>
      <c r="E1144" s="677"/>
      <c r="F1144" s="677"/>
      <c r="G1144" s="677"/>
      <c r="H1144" s="874"/>
      <c r="I1144" s="875"/>
      <c r="J1144" s="875"/>
      <c r="K1144" s="876"/>
      <c r="L1144" s="876"/>
      <c r="M1144" s="876"/>
      <c r="N1144" s="876"/>
      <c r="O1144" s="876"/>
      <c r="P1144" s="876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3"/>
      <c r="E1145" s="677"/>
      <c r="F1145" s="677"/>
      <c r="G1145" s="677"/>
      <c r="H1145" s="874"/>
      <c r="I1145" s="875"/>
      <c r="J1145" s="875"/>
      <c r="K1145" s="876"/>
      <c r="L1145" s="876"/>
      <c r="M1145" s="876"/>
      <c r="N1145" s="876"/>
      <c r="O1145" s="876"/>
      <c r="P1145" s="876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3"/>
      <c r="E1146" s="677"/>
      <c r="F1146" s="677"/>
      <c r="G1146" s="677"/>
      <c r="H1146" s="874"/>
      <c r="I1146" s="875"/>
      <c r="J1146" s="875"/>
      <c r="K1146" s="876"/>
      <c r="L1146" s="876"/>
      <c r="M1146" s="876"/>
      <c r="N1146" s="876"/>
      <c r="O1146" s="876"/>
      <c r="P1146" s="876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3"/>
      <c r="E1147" s="677"/>
      <c r="F1147" s="677"/>
      <c r="G1147" s="677"/>
      <c r="H1147" s="874"/>
      <c r="I1147" s="875"/>
      <c r="J1147" s="875"/>
      <c r="K1147" s="876"/>
      <c r="L1147" s="876"/>
      <c r="M1147" s="876"/>
      <c r="N1147" s="876"/>
      <c r="O1147" s="876"/>
      <c r="P1147" s="876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3"/>
      <c r="E1148" s="677"/>
      <c r="F1148" s="677"/>
      <c r="G1148" s="677"/>
      <c r="H1148" s="874"/>
      <c r="I1148" s="875"/>
      <c r="J1148" s="875"/>
      <c r="K1148" s="876"/>
      <c r="L1148" s="876"/>
      <c r="M1148" s="876"/>
      <c r="N1148" s="876"/>
      <c r="O1148" s="876"/>
      <c r="P1148" s="876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3"/>
      <c r="E1149" s="677"/>
      <c r="F1149" s="677"/>
      <c r="G1149" s="677"/>
      <c r="H1149" s="874"/>
      <c r="I1149" s="875"/>
      <c r="J1149" s="875"/>
      <c r="K1149" s="876"/>
      <c r="L1149" s="876"/>
      <c r="M1149" s="876"/>
      <c r="N1149" s="876"/>
      <c r="O1149" s="876"/>
      <c r="P1149" s="876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3"/>
      <c r="E1150" s="677"/>
      <c r="F1150" s="677"/>
      <c r="G1150" s="677"/>
      <c r="H1150" s="874"/>
      <c r="I1150" s="875"/>
      <c r="J1150" s="875"/>
      <c r="K1150" s="876"/>
      <c r="L1150" s="876"/>
      <c r="M1150" s="876"/>
      <c r="N1150" s="876"/>
      <c r="O1150" s="876"/>
      <c r="P1150" s="876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3"/>
      <c r="E1151" s="677"/>
      <c r="F1151" s="677"/>
      <c r="G1151" s="677"/>
      <c r="H1151" s="874"/>
      <c r="I1151" s="875"/>
      <c r="J1151" s="875"/>
      <c r="K1151" s="876"/>
      <c r="L1151" s="876"/>
      <c r="M1151" s="876"/>
      <c r="N1151" s="876"/>
      <c r="O1151" s="876"/>
      <c r="P1151" s="876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3"/>
      <c r="E1152" s="677"/>
      <c r="F1152" s="677"/>
      <c r="G1152" s="677"/>
      <c r="H1152" s="874"/>
      <c r="I1152" s="875"/>
      <c r="J1152" s="875"/>
      <c r="K1152" s="876"/>
      <c r="L1152" s="876"/>
      <c r="M1152" s="876"/>
      <c r="N1152" s="876"/>
      <c r="O1152" s="876"/>
      <c r="P1152" s="876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3"/>
      <c r="E1153" s="677"/>
      <c r="F1153" s="677"/>
      <c r="G1153" s="677"/>
      <c r="H1153" s="874"/>
      <c r="I1153" s="875"/>
      <c r="J1153" s="875"/>
      <c r="K1153" s="876"/>
      <c r="L1153" s="876"/>
      <c r="M1153" s="876"/>
      <c r="N1153" s="876"/>
      <c r="O1153" s="876"/>
      <c r="P1153" s="876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3"/>
      <c r="E1154" s="677"/>
      <c r="F1154" s="677"/>
      <c r="G1154" s="677"/>
      <c r="H1154" s="874"/>
      <c r="I1154" s="875"/>
      <c r="J1154" s="875"/>
      <c r="K1154" s="876"/>
      <c r="L1154" s="876"/>
      <c r="M1154" s="876"/>
      <c r="N1154" s="876"/>
      <c r="O1154" s="876"/>
      <c r="P1154" s="876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3"/>
      <c r="E1155" s="677"/>
      <c r="F1155" s="677"/>
      <c r="G1155" s="677"/>
      <c r="H1155" s="874"/>
      <c r="I1155" s="875"/>
      <c r="J1155" s="875"/>
      <c r="K1155" s="876"/>
      <c r="L1155" s="876"/>
      <c r="M1155" s="876"/>
      <c r="N1155" s="876"/>
      <c r="O1155" s="876"/>
      <c r="P1155" s="876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3"/>
      <c r="E1156" s="677"/>
      <c r="F1156" s="677"/>
      <c r="G1156" s="677"/>
      <c r="H1156" s="874"/>
      <c r="I1156" s="875"/>
      <c r="J1156" s="875"/>
      <c r="K1156" s="876"/>
      <c r="L1156" s="876"/>
      <c r="M1156" s="876"/>
      <c r="N1156" s="876"/>
      <c r="O1156" s="876"/>
      <c r="P1156" s="876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3"/>
      <c r="E1157" s="677"/>
      <c r="F1157" s="677"/>
      <c r="G1157" s="677"/>
      <c r="H1157" s="874"/>
      <c r="I1157" s="875"/>
      <c r="J1157" s="875"/>
      <c r="K1157" s="876"/>
      <c r="L1157" s="876"/>
      <c r="M1157" s="876"/>
      <c r="N1157" s="876"/>
      <c r="O1157" s="876"/>
      <c r="P1157" s="876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3"/>
      <c r="E1158" s="677"/>
      <c r="F1158" s="677"/>
      <c r="G1158" s="677"/>
      <c r="H1158" s="874"/>
      <c r="I1158" s="875"/>
      <c r="J1158" s="875"/>
      <c r="K1158" s="876"/>
      <c r="L1158" s="876"/>
      <c r="M1158" s="876"/>
      <c r="N1158" s="876"/>
      <c r="O1158" s="876"/>
      <c r="P1158" s="876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3"/>
      <c r="E1159" s="677"/>
      <c r="F1159" s="677"/>
      <c r="G1159" s="677"/>
      <c r="H1159" s="874"/>
      <c r="I1159" s="875"/>
      <c r="J1159" s="875"/>
      <c r="K1159" s="876"/>
      <c r="L1159" s="876"/>
      <c r="M1159" s="876"/>
      <c r="N1159" s="876"/>
      <c r="O1159" s="876"/>
      <c r="P1159" s="876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3"/>
      <c r="E1160" s="677"/>
      <c r="F1160" s="677"/>
      <c r="G1160" s="677"/>
      <c r="H1160" s="874"/>
      <c r="I1160" s="875"/>
      <c r="J1160" s="875"/>
      <c r="K1160" s="876"/>
      <c r="L1160" s="876"/>
      <c r="M1160" s="876"/>
      <c r="N1160" s="876"/>
      <c r="O1160" s="876"/>
      <c r="P1160" s="876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3"/>
      <c r="E1161" s="677"/>
      <c r="F1161" s="677"/>
      <c r="G1161" s="677"/>
      <c r="H1161" s="874"/>
      <c r="I1161" s="875"/>
      <c r="J1161" s="875"/>
      <c r="K1161" s="876"/>
      <c r="L1161" s="876"/>
      <c r="M1161" s="876"/>
      <c r="N1161" s="876"/>
      <c r="O1161" s="876"/>
      <c r="P1161" s="876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3"/>
      <c r="E1162" s="677"/>
      <c r="F1162" s="677"/>
      <c r="G1162" s="677"/>
      <c r="H1162" s="874"/>
      <c r="I1162" s="875"/>
      <c r="J1162" s="875"/>
      <c r="K1162" s="876"/>
      <c r="L1162" s="876"/>
      <c r="M1162" s="876"/>
      <c r="N1162" s="876"/>
      <c r="O1162" s="876"/>
      <c r="P1162" s="876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3"/>
      <c r="E1163" s="677"/>
      <c r="F1163" s="677"/>
      <c r="G1163" s="677"/>
      <c r="H1163" s="874"/>
      <c r="I1163" s="875"/>
      <c r="J1163" s="875"/>
      <c r="K1163" s="876"/>
      <c r="L1163" s="876"/>
      <c r="M1163" s="876"/>
      <c r="N1163" s="876"/>
      <c r="O1163" s="876"/>
      <c r="P1163" s="876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3"/>
      <c r="E1164" s="677"/>
      <c r="F1164" s="677"/>
      <c r="G1164" s="677"/>
      <c r="H1164" s="874"/>
      <c r="I1164" s="875"/>
      <c r="J1164" s="875"/>
      <c r="K1164" s="876"/>
      <c r="L1164" s="876"/>
      <c r="M1164" s="876"/>
      <c r="N1164" s="876"/>
      <c r="O1164" s="876"/>
      <c r="P1164" s="876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3"/>
      <c r="E1165" s="677"/>
      <c r="F1165" s="677"/>
      <c r="G1165" s="677"/>
      <c r="H1165" s="874"/>
      <c r="I1165" s="875"/>
      <c r="J1165" s="875"/>
      <c r="K1165" s="876"/>
      <c r="L1165" s="876"/>
      <c r="M1165" s="876"/>
      <c r="N1165" s="876"/>
      <c r="O1165" s="876"/>
      <c r="P1165" s="876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3"/>
      <c r="E1166" s="677"/>
      <c r="F1166" s="677"/>
      <c r="G1166" s="677"/>
      <c r="H1166" s="874"/>
      <c r="I1166" s="875"/>
      <c r="J1166" s="875"/>
      <c r="K1166" s="876"/>
      <c r="L1166" s="876"/>
      <c r="M1166" s="876"/>
      <c r="N1166" s="876"/>
      <c r="O1166" s="876"/>
      <c r="P1166" s="876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3"/>
      <c r="E1167" s="677"/>
      <c r="F1167" s="677"/>
      <c r="G1167" s="677"/>
      <c r="H1167" s="874"/>
      <c r="I1167" s="875"/>
      <c r="J1167" s="875"/>
      <c r="K1167" s="876"/>
      <c r="L1167" s="876"/>
      <c r="M1167" s="876"/>
      <c r="N1167" s="876"/>
      <c r="O1167" s="876"/>
      <c r="P1167" s="876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3"/>
      <c r="E1168" s="677"/>
      <c r="F1168" s="677"/>
      <c r="G1168" s="677"/>
      <c r="H1168" s="874"/>
      <c r="I1168" s="875"/>
      <c r="J1168" s="875"/>
      <c r="K1168" s="876"/>
      <c r="L1168" s="876"/>
      <c r="M1168" s="876"/>
      <c r="N1168" s="876"/>
      <c r="O1168" s="876"/>
      <c r="P1168" s="876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3"/>
      <c r="E1169" s="677"/>
      <c r="F1169" s="677"/>
      <c r="G1169" s="677"/>
      <c r="H1169" s="874"/>
      <c r="I1169" s="875"/>
      <c r="J1169" s="875"/>
      <c r="K1169" s="876"/>
      <c r="L1169" s="876"/>
      <c r="M1169" s="876"/>
      <c r="N1169" s="876"/>
      <c r="O1169" s="876"/>
      <c r="P1169" s="876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3"/>
      <c r="E1170" s="677"/>
      <c r="F1170" s="677"/>
      <c r="G1170" s="677"/>
      <c r="H1170" s="874"/>
      <c r="I1170" s="875"/>
      <c r="J1170" s="875"/>
      <c r="K1170" s="876"/>
      <c r="L1170" s="876"/>
      <c r="M1170" s="876"/>
      <c r="N1170" s="876"/>
      <c r="O1170" s="876"/>
      <c r="P1170" s="876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3"/>
      <c r="E1171" s="677"/>
      <c r="F1171" s="677"/>
      <c r="G1171" s="677"/>
      <c r="H1171" s="874"/>
      <c r="I1171" s="875"/>
      <c r="J1171" s="875"/>
      <c r="K1171" s="876"/>
      <c r="L1171" s="876"/>
      <c r="M1171" s="876"/>
      <c r="N1171" s="876"/>
      <c r="O1171" s="876"/>
      <c r="P1171" s="876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3"/>
      <c r="E1172" s="677"/>
      <c r="F1172" s="677"/>
      <c r="G1172" s="677"/>
      <c r="H1172" s="874"/>
      <c r="I1172" s="875"/>
      <c r="J1172" s="875"/>
      <c r="K1172" s="876"/>
      <c r="L1172" s="876"/>
      <c r="M1172" s="876"/>
      <c r="N1172" s="876"/>
      <c r="O1172" s="876"/>
      <c r="P1172" s="876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3"/>
      <c r="E1173" s="677"/>
      <c r="F1173" s="677"/>
      <c r="G1173" s="677"/>
      <c r="H1173" s="874"/>
      <c r="I1173" s="875"/>
      <c r="J1173" s="875"/>
      <c r="K1173" s="876"/>
      <c r="L1173" s="876"/>
      <c r="M1173" s="876"/>
      <c r="N1173" s="876"/>
      <c r="O1173" s="876"/>
      <c r="P1173" s="876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3"/>
      <c r="E1174" s="677"/>
      <c r="F1174" s="677"/>
      <c r="G1174" s="677"/>
      <c r="H1174" s="874"/>
      <c r="I1174" s="875"/>
      <c r="J1174" s="875"/>
      <c r="K1174" s="876"/>
      <c r="L1174" s="876"/>
      <c r="M1174" s="876"/>
      <c r="N1174" s="876"/>
      <c r="O1174" s="876"/>
      <c r="P1174" s="876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3"/>
      <c r="E1175" s="677"/>
      <c r="F1175" s="677"/>
      <c r="G1175" s="677"/>
      <c r="H1175" s="874"/>
      <c r="I1175" s="875"/>
      <c r="J1175" s="875"/>
      <c r="K1175" s="876"/>
      <c r="L1175" s="876"/>
      <c r="M1175" s="876"/>
      <c r="N1175" s="876"/>
      <c r="O1175" s="876"/>
      <c r="P1175" s="876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3"/>
      <c r="E1176" s="677"/>
      <c r="F1176" s="677"/>
      <c r="G1176" s="677"/>
      <c r="H1176" s="874"/>
      <c r="I1176" s="875"/>
      <c r="J1176" s="875"/>
      <c r="K1176" s="876"/>
      <c r="L1176" s="876"/>
      <c r="M1176" s="876"/>
      <c r="N1176" s="876"/>
      <c r="O1176" s="876"/>
      <c r="P1176" s="876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3"/>
      <c r="E1177" s="677"/>
      <c r="F1177" s="677"/>
      <c r="G1177" s="677"/>
      <c r="H1177" s="874"/>
      <c r="I1177" s="875"/>
      <c r="J1177" s="875"/>
      <c r="K1177" s="876"/>
      <c r="L1177" s="876"/>
      <c r="M1177" s="876"/>
      <c r="N1177" s="876"/>
      <c r="O1177" s="876"/>
      <c r="P1177" s="876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3"/>
      <c r="E1178" s="677"/>
      <c r="F1178" s="677"/>
      <c r="G1178" s="677"/>
      <c r="H1178" s="874"/>
      <c r="I1178" s="875"/>
      <c r="J1178" s="875"/>
      <c r="K1178" s="876"/>
      <c r="L1178" s="876"/>
      <c r="M1178" s="876"/>
      <c r="N1178" s="876"/>
      <c r="O1178" s="876"/>
      <c r="P1178" s="876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3"/>
      <c r="E1179" s="677"/>
      <c r="F1179" s="677"/>
      <c r="G1179" s="677"/>
      <c r="H1179" s="874"/>
      <c r="I1179" s="875"/>
      <c r="J1179" s="875"/>
      <c r="K1179" s="876"/>
      <c r="L1179" s="876"/>
      <c r="M1179" s="876"/>
      <c r="N1179" s="876"/>
      <c r="O1179" s="876"/>
      <c r="P1179" s="876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3"/>
      <c r="E1180" s="677"/>
      <c r="F1180" s="677"/>
      <c r="G1180" s="677"/>
      <c r="H1180" s="874"/>
      <c r="I1180" s="875"/>
      <c r="J1180" s="875"/>
      <c r="K1180" s="876"/>
      <c r="L1180" s="876"/>
      <c r="M1180" s="876"/>
      <c r="N1180" s="876"/>
      <c r="O1180" s="876"/>
      <c r="P1180" s="876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3"/>
      <c r="E1181" s="677"/>
      <c r="F1181" s="677"/>
      <c r="G1181" s="677"/>
      <c r="H1181" s="874"/>
      <c r="I1181" s="875"/>
      <c r="J1181" s="875"/>
      <c r="K1181" s="876"/>
      <c r="L1181" s="876"/>
      <c r="M1181" s="876"/>
      <c r="N1181" s="876"/>
      <c r="O1181" s="876"/>
      <c r="P1181" s="876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3"/>
      <c r="E1182" s="677"/>
      <c r="F1182" s="677"/>
      <c r="G1182" s="677"/>
      <c r="H1182" s="874"/>
      <c r="I1182" s="875"/>
      <c r="J1182" s="875"/>
      <c r="K1182" s="876"/>
      <c r="L1182" s="876"/>
      <c r="M1182" s="876"/>
      <c r="N1182" s="876"/>
      <c r="O1182" s="876"/>
      <c r="P1182" s="876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3"/>
      <c r="E1183" s="677"/>
      <c r="F1183" s="677"/>
      <c r="G1183" s="677"/>
      <c r="H1183" s="874"/>
      <c r="I1183" s="875"/>
      <c r="J1183" s="875"/>
      <c r="K1183" s="876"/>
      <c r="L1183" s="876"/>
      <c r="M1183" s="876"/>
      <c r="N1183" s="876"/>
      <c r="O1183" s="876"/>
      <c r="P1183" s="876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3"/>
      <c r="E1184" s="677"/>
      <c r="F1184" s="677"/>
      <c r="G1184" s="677"/>
      <c r="H1184" s="874"/>
      <c r="I1184" s="875"/>
      <c r="J1184" s="875"/>
      <c r="K1184" s="876"/>
      <c r="L1184" s="876"/>
      <c r="M1184" s="876"/>
      <c r="N1184" s="876"/>
      <c r="O1184" s="876"/>
      <c r="P1184" s="876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3"/>
      <c r="E1185" s="677"/>
      <c r="F1185" s="677"/>
      <c r="G1185" s="677"/>
      <c r="H1185" s="874"/>
      <c r="I1185" s="875"/>
      <c r="J1185" s="875"/>
      <c r="K1185" s="876"/>
      <c r="L1185" s="876"/>
      <c r="M1185" s="876"/>
      <c r="N1185" s="876"/>
      <c r="O1185" s="876"/>
      <c r="P1185" s="876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3"/>
      <c r="E1186" s="677"/>
      <c r="F1186" s="677"/>
      <c r="G1186" s="677"/>
      <c r="H1186" s="874"/>
      <c r="I1186" s="875"/>
      <c r="J1186" s="875"/>
      <c r="K1186" s="876"/>
      <c r="L1186" s="876"/>
      <c r="M1186" s="876"/>
      <c r="N1186" s="876"/>
      <c r="O1186" s="876"/>
      <c r="P1186" s="876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3"/>
      <c r="E1187" s="677"/>
      <c r="F1187" s="677"/>
      <c r="G1187" s="677"/>
      <c r="H1187" s="874"/>
      <c r="I1187" s="875"/>
      <c r="J1187" s="875"/>
      <c r="K1187" s="876"/>
      <c r="L1187" s="876"/>
      <c r="M1187" s="876"/>
      <c r="N1187" s="876"/>
      <c r="O1187" s="876"/>
      <c r="P1187" s="876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3"/>
      <c r="E1188" s="677"/>
      <c r="F1188" s="677"/>
      <c r="G1188" s="677"/>
      <c r="H1188" s="874"/>
      <c r="I1188" s="875"/>
      <c r="J1188" s="875"/>
      <c r="K1188" s="876"/>
      <c r="L1188" s="876"/>
      <c r="M1188" s="876"/>
      <c r="N1188" s="876"/>
      <c r="O1188" s="876"/>
      <c r="P1188" s="876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3"/>
      <c r="E1189" s="677"/>
      <c r="F1189" s="677"/>
      <c r="G1189" s="677"/>
      <c r="H1189" s="874"/>
      <c r="I1189" s="875"/>
      <c r="J1189" s="875"/>
      <c r="K1189" s="876"/>
      <c r="L1189" s="876"/>
      <c r="M1189" s="876"/>
      <c r="N1189" s="876"/>
      <c r="O1189" s="876"/>
      <c r="P1189" s="876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3"/>
      <c r="E1190" s="677"/>
      <c r="F1190" s="677"/>
      <c r="G1190" s="677"/>
      <c r="H1190" s="874"/>
      <c r="I1190" s="875"/>
      <c r="J1190" s="875"/>
      <c r="K1190" s="876"/>
      <c r="L1190" s="876"/>
      <c r="M1190" s="876"/>
      <c r="N1190" s="876"/>
      <c r="O1190" s="876"/>
      <c r="P1190" s="876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3"/>
      <c r="E1191" s="677"/>
      <c r="F1191" s="677"/>
      <c r="G1191" s="677"/>
      <c r="H1191" s="874"/>
      <c r="I1191" s="875"/>
      <c r="J1191" s="875"/>
      <c r="K1191" s="876"/>
      <c r="L1191" s="876"/>
      <c r="M1191" s="876"/>
      <c r="N1191" s="876"/>
      <c r="O1191" s="876"/>
      <c r="P1191" s="876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3"/>
      <c r="E1192" s="677"/>
      <c r="F1192" s="677"/>
      <c r="G1192" s="677"/>
      <c r="H1192" s="874"/>
      <c r="I1192" s="875"/>
      <c r="J1192" s="875"/>
      <c r="K1192" s="876"/>
      <c r="L1192" s="876"/>
      <c r="M1192" s="876"/>
      <c r="N1192" s="876"/>
      <c r="O1192" s="876"/>
      <c r="P1192" s="876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3"/>
      <c r="E1193" s="677"/>
      <c r="F1193" s="677"/>
      <c r="G1193" s="677"/>
      <c r="H1193" s="874"/>
      <c r="I1193" s="875"/>
      <c r="J1193" s="875"/>
      <c r="K1193" s="876"/>
      <c r="L1193" s="876"/>
      <c r="M1193" s="876"/>
      <c r="N1193" s="876"/>
      <c r="O1193" s="876"/>
      <c r="P1193" s="876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3"/>
      <c r="E1194" s="677"/>
      <c r="F1194" s="677"/>
      <c r="G1194" s="677"/>
      <c r="H1194" s="874"/>
      <c r="I1194" s="875"/>
      <c r="J1194" s="875"/>
      <c r="K1194" s="876"/>
      <c r="L1194" s="876"/>
      <c r="M1194" s="876"/>
      <c r="N1194" s="876"/>
      <c r="O1194" s="876"/>
      <c r="P1194" s="876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3"/>
      <c r="E1195" s="677"/>
      <c r="F1195" s="677"/>
      <c r="G1195" s="677"/>
      <c r="H1195" s="874"/>
      <c r="I1195" s="875"/>
      <c r="J1195" s="875"/>
      <c r="K1195" s="876"/>
      <c r="L1195" s="876"/>
      <c r="M1195" s="876"/>
      <c r="N1195" s="876"/>
      <c r="O1195" s="876"/>
      <c r="P1195" s="876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3"/>
      <c r="E1196" s="677"/>
      <c r="F1196" s="677"/>
      <c r="G1196" s="677"/>
      <c r="H1196" s="874"/>
      <c r="I1196" s="875"/>
      <c r="J1196" s="875"/>
      <c r="K1196" s="876"/>
      <c r="L1196" s="876"/>
      <c r="M1196" s="876"/>
      <c r="N1196" s="876"/>
      <c r="O1196" s="876"/>
      <c r="P1196" s="876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3"/>
      <c r="E1197" s="677"/>
      <c r="F1197" s="677"/>
      <c r="G1197" s="677"/>
      <c r="H1197" s="874"/>
      <c r="I1197" s="875"/>
      <c r="J1197" s="875"/>
      <c r="K1197" s="876"/>
      <c r="L1197" s="876"/>
      <c r="M1197" s="876"/>
      <c r="N1197" s="876"/>
      <c r="O1197" s="876"/>
      <c r="P1197" s="876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3"/>
      <c r="E1198" s="677"/>
      <c r="F1198" s="677"/>
      <c r="G1198" s="677"/>
      <c r="H1198" s="874"/>
      <c r="I1198" s="875"/>
      <c r="J1198" s="875"/>
      <c r="K1198" s="876"/>
      <c r="L1198" s="876"/>
      <c r="M1198" s="876"/>
      <c r="N1198" s="876"/>
      <c r="O1198" s="876"/>
      <c r="P1198" s="876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3"/>
      <c r="E1199" s="677"/>
      <c r="F1199" s="677"/>
      <c r="G1199" s="677"/>
      <c r="H1199" s="874"/>
      <c r="I1199" s="875"/>
      <c r="J1199" s="875"/>
      <c r="K1199" s="876"/>
      <c r="L1199" s="876"/>
      <c r="M1199" s="876"/>
      <c r="N1199" s="876"/>
      <c r="O1199" s="876"/>
      <c r="P1199" s="876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3"/>
      <c r="E1200" s="677"/>
      <c r="F1200" s="677"/>
      <c r="G1200" s="677"/>
      <c r="H1200" s="874"/>
      <c r="I1200" s="875"/>
      <c r="J1200" s="875"/>
      <c r="K1200" s="876"/>
      <c r="L1200" s="876"/>
      <c r="M1200" s="876"/>
      <c r="N1200" s="876"/>
      <c r="O1200" s="876"/>
      <c r="P1200" s="876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3"/>
      <c r="E1201" s="677"/>
      <c r="F1201" s="677"/>
      <c r="G1201" s="677"/>
      <c r="H1201" s="874"/>
      <c r="I1201" s="875"/>
      <c r="J1201" s="875"/>
      <c r="K1201" s="876"/>
      <c r="L1201" s="876"/>
      <c r="M1201" s="876"/>
      <c r="N1201" s="876"/>
      <c r="O1201" s="876"/>
      <c r="P1201" s="876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3"/>
      <c r="E1202" s="677"/>
      <c r="F1202" s="677"/>
      <c r="G1202" s="677"/>
      <c r="H1202" s="874"/>
      <c r="I1202" s="875"/>
      <c r="J1202" s="875"/>
      <c r="K1202" s="876"/>
      <c r="L1202" s="876"/>
      <c r="M1202" s="876"/>
      <c r="N1202" s="876"/>
      <c r="O1202" s="876"/>
      <c r="P1202" s="876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3"/>
      <c r="E1203" s="677"/>
      <c r="F1203" s="677"/>
      <c r="G1203" s="677"/>
      <c r="H1203" s="874"/>
      <c r="I1203" s="875"/>
      <c r="J1203" s="875"/>
      <c r="K1203" s="876"/>
      <c r="L1203" s="876"/>
      <c r="M1203" s="876"/>
      <c r="N1203" s="876"/>
      <c r="O1203" s="876"/>
      <c r="P1203" s="876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3"/>
      <c r="E1204" s="677"/>
      <c r="F1204" s="677"/>
      <c r="G1204" s="677"/>
      <c r="H1204" s="874"/>
      <c r="I1204" s="875"/>
      <c r="J1204" s="875"/>
      <c r="K1204" s="876"/>
      <c r="L1204" s="876"/>
      <c r="M1204" s="876"/>
      <c r="N1204" s="876"/>
      <c r="O1204" s="876"/>
      <c r="P1204" s="876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3"/>
      <c r="E1205" s="677"/>
      <c r="F1205" s="677"/>
      <c r="G1205" s="677"/>
      <c r="H1205" s="874"/>
      <c r="I1205" s="875"/>
      <c r="J1205" s="875"/>
      <c r="K1205" s="876"/>
      <c r="L1205" s="876"/>
      <c r="M1205" s="876"/>
      <c r="N1205" s="876"/>
      <c r="O1205" s="876"/>
      <c r="P1205" s="876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3"/>
      <c r="E1206" s="677"/>
      <c r="F1206" s="677"/>
      <c r="G1206" s="677"/>
      <c r="H1206" s="874"/>
      <c r="I1206" s="875"/>
      <c r="J1206" s="875"/>
      <c r="K1206" s="876"/>
      <c r="L1206" s="876"/>
      <c r="M1206" s="876"/>
      <c r="N1206" s="876"/>
      <c r="O1206" s="876"/>
      <c r="P1206" s="876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3"/>
      <c r="E1207" s="677"/>
      <c r="F1207" s="677"/>
      <c r="G1207" s="677"/>
      <c r="H1207" s="874"/>
      <c r="I1207" s="875"/>
      <c r="J1207" s="875"/>
      <c r="K1207" s="876"/>
      <c r="L1207" s="876"/>
      <c r="M1207" s="876"/>
      <c r="N1207" s="876"/>
      <c r="O1207" s="876"/>
      <c r="P1207" s="876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3"/>
      <c r="E1208" s="677"/>
      <c r="F1208" s="677"/>
      <c r="G1208" s="677"/>
      <c r="H1208" s="874"/>
      <c r="I1208" s="875"/>
      <c r="J1208" s="875"/>
      <c r="K1208" s="876"/>
      <c r="L1208" s="876"/>
      <c r="M1208" s="876"/>
      <c r="N1208" s="876"/>
      <c r="O1208" s="876"/>
      <c r="P1208" s="876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3"/>
      <c r="E1209" s="677"/>
      <c r="F1209" s="677"/>
      <c r="G1209" s="677"/>
      <c r="H1209" s="874"/>
      <c r="I1209" s="875"/>
      <c r="J1209" s="875"/>
      <c r="K1209" s="876"/>
      <c r="L1209" s="876"/>
      <c r="M1209" s="876"/>
      <c r="N1209" s="876"/>
      <c r="O1209" s="876"/>
      <c r="P1209" s="876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3"/>
      <c r="E1210" s="677"/>
      <c r="F1210" s="677"/>
      <c r="G1210" s="677"/>
      <c r="H1210" s="874"/>
      <c r="I1210" s="875"/>
      <c r="J1210" s="875"/>
      <c r="K1210" s="876"/>
      <c r="L1210" s="876"/>
      <c r="M1210" s="876"/>
      <c r="N1210" s="876"/>
      <c r="O1210" s="876"/>
      <c r="P1210" s="876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3"/>
      <c r="E1211" s="677"/>
      <c r="F1211" s="677"/>
      <c r="G1211" s="677"/>
      <c r="H1211" s="874"/>
      <c r="I1211" s="875"/>
      <c r="J1211" s="875"/>
      <c r="K1211" s="876"/>
      <c r="L1211" s="876"/>
      <c r="M1211" s="876"/>
      <c r="N1211" s="876"/>
      <c r="O1211" s="876"/>
      <c r="P1211" s="876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3"/>
      <c r="E1212" s="677"/>
      <c r="F1212" s="677"/>
      <c r="G1212" s="677"/>
      <c r="H1212" s="874"/>
      <c r="I1212" s="875"/>
      <c r="J1212" s="875"/>
      <c r="K1212" s="876"/>
      <c r="L1212" s="876"/>
      <c r="M1212" s="876"/>
      <c r="N1212" s="876"/>
      <c r="O1212" s="876"/>
      <c r="P1212" s="876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3"/>
      <c r="E1213" s="677"/>
      <c r="F1213" s="677"/>
      <c r="G1213" s="677"/>
      <c r="H1213" s="874"/>
      <c r="I1213" s="875"/>
      <c r="J1213" s="875"/>
      <c r="K1213" s="876"/>
      <c r="L1213" s="876"/>
      <c r="M1213" s="876"/>
      <c r="N1213" s="876"/>
      <c r="O1213" s="876"/>
      <c r="P1213" s="876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3"/>
      <c r="E1214" s="677"/>
      <c r="F1214" s="677"/>
      <c r="G1214" s="677"/>
      <c r="H1214" s="874"/>
      <c r="I1214" s="875"/>
      <c r="J1214" s="875"/>
      <c r="K1214" s="876"/>
      <c r="L1214" s="876"/>
      <c r="M1214" s="876"/>
      <c r="N1214" s="876"/>
      <c r="O1214" s="876"/>
      <c r="P1214" s="876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3"/>
      <c r="E1215" s="677"/>
      <c r="F1215" s="677"/>
      <c r="G1215" s="677"/>
      <c r="H1215" s="874"/>
      <c r="I1215" s="875"/>
      <c r="J1215" s="875"/>
      <c r="K1215" s="876"/>
      <c r="L1215" s="876"/>
      <c r="M1215" s="876"/>
      <c r="N1215" s="876"/>
      <c r="O1215" s="876"/>
      <c r="P1215" s="876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3"/>
      <c r="E1216" s="677"/>
      <c r="F1216" s="677"/>
      <c r="G1216" s="677"/>
      <c r="H1216" s="874"/>
      <c r="I1216" s="875"/>
      <c r="J1216" s="875"/>
      <c r="K1216" s="876"/>
      <c r="L1216" s="876"/>
      <c r="M1216" s="876"/>
      <c r="N1216" s="876"/>
      <c r="O1216" s="876"/>
      <c r="P1216" s="876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3"/>
      <c r="E1217" s="677"/>
      <c r="F1217" s="677"/>
      <c r="G1217" s="677"/>
      <c r="H1217" s="874"/>
      <c r="I1217" s="875"/>
      <c r="J1217" s="875"/>
      <c r="K1217" s="876"/>
      <c r="L1217" s="876"/>
      <c r="M1217" s="876"/>
      <c r="N1217" s="876"/>
      <c r="O1217" s="876"/>
      <c r="P1217" s="876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3"/>
      <c r="E1218" s="677"/>
      <c r="F1218" s="677"/>
      <c r="G1218" s="677"/>
      <c r="H1218" s="874"/>
      <c r="I1218" s="875"/>
      <c r="J1218" s="875"/>
      <c r="K1218" s="876"/>
      <c r="L1218" s="876"/>
      <c r="M1218" s="876"/>
      <c r="N1218" s="876"/>
      <c r="O1218" s="876"/>
      <c r="P1218" s="876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3"/>
      <c r="E1219" s="677"/>
      <c r="F1219" s="677"/>
      <c r="G1219" s="677"/>
      <c r="H1219" s="874"/>
      <c r="I1219" s="875"/>
      <c r="J1219" s="875"/>
      <c r="K1219" s="876"/>
      <c r="L1219" s="876"/>
      <c r="M1219" s="876"/>
      <c r="N1219" s="876"/>
      <c r="O1219" s="876"/>
      <c r="P1219" s="876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3"/>
      <c r="E1220" s="677"/>
      <c r="F1220" s="677"/>
      <c r="G1220" s="677"/>
      <c r="H1220" s="874"/>
      <c r="I1220" s="875"/>
      <c r="J1220" s="875"/>
      <c r="K1220" s="876"/>
      <c r="L1220" s="876"/>
      <c r="M1220" s="876"/>
      <c r="N1220" s="876"/>
      <c r="O1220" s="876"/>
      <c r="P1220" s="876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3"/>
      <c r="E1221" s="677"/>
      <c r="F1221" s="677"/>
      <c r="G1221" s="677"/>
      <c r="H1221" s="874"/>
      <c r="I1221" s="875"/>
      <c r="J1221" s="875"/>
      <c r="K1221" s="876"/>
      <c r="L1221" s="876"/>
      <c r="M1221" s="876"/>
      <c r="N1221" s="876"/>
      <c r="O1221" s="876"/>
      <c r="P1221" s="876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3"/>
      <c r="E1222" s="677"/>
      <c r="F1222" s="677"/>
      <c r="G1222" s="677"/>
      <c r="H1222" s="874"/>
      <c r="I1222" s="875"/>
      <c r="J1222" s="875"/>
      <c r="K1222" s="876"/>
      <c r="L1222" s="876"/>
      <c r="M1222" s="876"/>
      <c r="N1222" s="876"/>
      <c r="O1222" s="876"/>
      <c r="P1222" s="876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3"/>
      <c r="E1223" s="677"/>
      <c r="F1223" s="677"/>
      <c r="G1223" s="677"/>
      <c r="H1223" s="874"/>
      <c r="I1223" s="875"/>
      <c r="J1223" s="875"/>
      <c r="K1223" s="876"/>
      <c r="L1223" s="876"/>
      <c r="M1223" s="876"/>
      <c r="N1223" s="876"/>
      <c r="O1223" s="876"/>
      <c r="P1223" s="876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3"/>
      <c r="E1224" s="677"/>
      <c r="F1224" s="677"/>
      <c r="G1224" s="677"/>
      <c r="H1224" s="874"/>
      <c r="I1224" s="875"/>
      <c r="J1224" s="875"/>
      <c r="K1224" s="876"/>
      <c r="L1224" s="876"/>
      <c r="M1224" s="876"/>
      <c r="N1224" s="876"/>
      <c r="O1224" s="876"/>
      <c r="P1224" s="876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3"/>
      <c r="E1225" s="677"/>
      <c r="F1225" s="677"/>
      <c r="G1225" s="677"/>
      <c r="H1225" s="874"/>
      <c r="I1225" s="875"/>
      <c r="J1225" s="875"/>
      <c r="K1225" s="876"/>
      <c r="L1225" s="876"/>
      <c r="M1225" s="876"/>
      <c r="N1225" s="876"/>
      <c r="O1225" s="876"/>
      <c r="P1225" s="876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3"/>
      <c r="E1226" s="677"/>
      <c r="F1226" s="677"/>
      <c r="G1226" s="677"/>
      <c r="H1226" s="874"/>
      <c r="I1226" s="875"/>
      <c r="J1226" s="875"/>
      <c r="K1226" s="876"/>
      <c r="L1226" s="876"/>
      <c r="M1226" s="876"/>
      <c r="N1226" s="876"/>
      <c r="O1226" s="876"/>
      <c r="P1226" s="876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3"/>
      <c r="E1227" s="677"/>
      <c r="F1227" s="677"/>
      <c r="G1227" s="677"/>
      <c r="H1227" s="874"/>
      <c r="I1227" s="875"/>
      <c r="J1227" s="875"/>
      <c r="K1227" s="876"/>
      <c r="L1227" s="876"/>
      <c r="M1227" s="876"/>
      <c r="N1227" s="876"/>
      <c r="O1227" s="876"/>
      <c r="P1227" s="876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3"/>
      <c r="E1228" s="677"/>
      <c r="F1228" s="677"/>
      <c r="G1228" s="677"/>
      <c r="H1228" s="874"/>
      <c r="I1228" s="875"/>
      <c r="J1228" s="875"/>
      <c r="K1228" s="876"/>
      <c r="L1228" s="876"/>
      <c r="M1228" s="876"/>
      <c r="N1228" s="876"/>
      <c r="O1228" s="876"/>
      <c r="P1228" s="876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3"/>
      <c r="E1229" s="677"/>
      <c r="F1229" s="677"/>
      <c r="G1229" s="677"/>
      <c r="H1229" s="874"/>
      <c r="I1229" s="875"/>
      <c r="J1229" s="875"/>
      <c r="K1229" s="876"/>
      <c r="L1229" s="876"/>
      <c r="M1229" s="876"/>
      <c r="N1229" s="876"/>
      <c r="O1229" s="876"/>
      <c r="P1229" s="876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3"/>
      <c r="E1230" s="677"/>
      <c r="F1230" s="677"/>
      <c r="G1230" s="677"/>
      <c r="H1230" s="874"/>
      <c r="I1230" s="875"/>
      <c r="J1230" s="875"/>
      <c r="K1230" s="876"/>
      <c r="L1230" s="876"/>
      <c r="M1230" s="876"/>
      <c r="N1230" s="876"/>
      <c r="O1230" s="876"/>
      <c r="P1230" s="876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3"/>
      <c r="E1231" s="677"/>
      <c r="F1231" s="677"/>
      <c r="G1231" s="677"/>
      <c r="H1231" s="874"/>
      <c r="I1231" s="875"/>
      <c r="J1231" s="875"/>
      <c r="K1231" s="876"/>
      <c r="L1231" s="876"/>
      <c r="M1231" s="876"/>
      <c r="N1231" s="876"/>
      <c r="O1231" s="876"/>
      <c r="P1231" s="876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3"/>
      <c r="E1232" s="677"/>
      <c r="F1232" s="677"/>
      <c r="G1232" s="677"/>
      <c r="H1232" s="874"/>
      <c r="I1232" s="875"/>
      <c r="J1232" s="875"/>
      <c r="K1232" s="876"/>
      <c r="L1232" s="876"/>
      <c r="M1232" s="876"/>
      <c r="N1232" s="876"/>
      <c r="O1232" s="876"/>
      <c r="P1232" s="876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3"/>
      <c r="E1233" s="677"/>
      <c r="F1233" s="677"/>
      <c r="G1233" s="677"/>
      <c r="H1233" s="874"/>
      <c r="I1233" s="875"/>
      <c r="J1233" s="875"/>
      <c r="K1233" s="876"/>
      <c r="L1233" s="876"/>
      <c r="M1233" s="876"/>
      <c r="N1233" s="876"/>
      <c r="O1233" s="876"/>
      <c r="P1233" s="876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3"/>
      <c r="E1234" s="677"/>
      <c r="F1234" s="677"/>
      <c r="G1234" s="677"/>
      <c r="H1234" s="874"/>
      <c r="I1234" s="875"/>
      <c r="J1234" s="875"/>
      <c r="K1234" s="876"/>
      <c r="L1234" s="876"/>
      <c r="M1234" s="876"/>
      <c r="N1234" s="876"/>
      <c r="O1234" s="876"/>
      <c r="P1234" s="876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3"/>
      <c r="E1235" s="677"/>
      <c r="F1235" s="677"/>
      <c r="G1235" s="677"/>
      <c r="H1235" s="874"/>
      <c r="I1235" s="875"/>
      <c r="J1235" s="875"/>
      <c r="K1235" s="876"/>
      <c r="L1235" s="876"/>
      <c r="M1235" s="876"/>
      <c r="N1235" s="876"/>
      <c r="O1235" s="876"/>
      <c r="P1235" s="876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3"/>
      <c r="E1236" s="677"/>
      <c r="F1236" s="677"/>
      <c r="G1236" s="677"/>
      <c r="H1236" s="874"/>
      <c r="I1236" s="875"/>
      <c r="J1236" s="875"/>
      <c r="K1236" s="876"/>
      <c r="L1236" s="876"/>
      <c r="M1236" s="876"/>
      <c r="N1236" s="876"/>
      <c r="O1236" s="876"/>
      <c r="P1236" s="876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3"/>
      <c r="E1237" s="677"/>
      <c r="F1237" s="677"/>
      <c r="G1237" s="677"/>
      <c r="H1237" s="874"/>
      <c r="I1237" s="875"/>
      <c r="J1237" s="875"/>
      <c r="K1237" s="876"/>
      <c r="L1237" s="876"/>
      <c r="M1237" s="876"/>
      <c r="N1237" s="876"/>
      <c r="O1237" s="876"/>
      <c r="P1237" s="876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3"/>
      <c r="E1238" s="677"/>
      <c r="F1238" s="677"/>
      <c r="G1238" s="677"/>
      <c r="H1238" s="874"/>
      <c r="I1238" s="875"/>
      <c r="J1238" s="875"/>
      <c r="K1238" s="876"/>
      <c r="L1238" s="876"/>
      <c r="M1238" s="876"/>
      <c r="N1238" s="876"/>
      <c r="O1238" s="876"/>
      <c r="P1238" s="876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3"/>
      <c r="E1239" s="677"/>
      <c r="F1239" s="677"/>
      <c r="G1239" s="677"/>
      <c r="H1239" s="874"/>
      <c r="I1239" s="875"/>
      <c r="J1239" s="875"/>
      <c r="K1239" s="876"/>
      <c r="L1239" s="876"/>
      <c r="M1239" s="876"/>
      <c r="N1239" s="876"/>
      <c r="O1239" s="876"/>
      <c r="P1239" s="876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3"/>
      <c r="E1240" s="677"/>
      <c r="F1240" s="677"/>
      <c r="G1240" s="677"/>
      <c r="H1240" s="874"/>
      <c r="I1240" s="875"/>
      <c r="J1240" s="875"/>
      <c r="K1240" s="876"/>
      <c r="L1240" s="876"/>
      <c r="M1240" s="876"/>
      <c r="N1240" s="876"/>
      <c r="O1240" s="876"/>
      <c r="P1240" s="876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3"/>
      <c r="E1241" s="677"/>
      <c r="F1241" s="677"/>
      <c r="G1241" s="677"/>
      <c r="H1241" s="874"/>
      <c r="I1241" s="875"/>
      <c r="J1241" s="875"/>
      <c r="K1241" s="876"/>
      <c r="L1241" s="876"/>
      <c r="M1241" s="876"/>
      <c r="N1241" s="876"/>
      <c r="O1241" s="876"/>
      <c r="P1241" s="876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3"/>
      <c r="E1242" s="677"/>
      <c r="F1242" s="677"/>
      <c r="G1242" s="677"/>
      <c r="H1242" s="874"/>
      <c r="I1242" s="875"/>
      <c r="J1242" s="875"/>
      <c r="K1242" s="876"/>
      <c r="L1242" s="876"/>
      <c r="M1242" s="876"/>
      <c r="N1242" s="876"/>
      <c r="O1242" s="876"/>
      <c r="P1242" s="876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3"/>
      <c r="E1243" s="677"/>
      <c r="F1243" s="677"/>
      <c r="G1243" s="677"/>
      <c r="H1243" s="874"/>
      <c r="I1243" s="875"/>
      <c r="J1243" s="875"/>
      <c r="K1243" s="876"/>
      <c r="L1243" s="876"/>
      <c r="M1243" s="876"/>
      <c r="N1243" s="876"/>
      <c r="O1243" s="876"/>
      <c r="P1243" s="876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3"/>
      <c r="E1244" s="677"/>
      <c r="F1244" s="677"/>
      <c r="G1244" s="677"/>
      <c r="H1244" s="874"/>
      <c r="I1244" s="875"/>
      <c r="J1244" s="875"/>
      <c r="K1244" s="876"/>
      <c r="L1244" s="876"/>
      <c r="M1244" s="876"/>
      <c r="N1244" s="876"/>
      <c r="O1244" s="876"/>
      <c r="P1244" s="876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3"/>
      <c r="E1245" s="677"/>
      <c r="F1245" s="677"/>
      <c r="G1245" s="677"/>
      <c r="H1245" s="874"/>
      <c r="I1245" s="875"/>
      <c r="J1245" s="875"/>
      <c r="K1245" s="876"/>
      <c r="L1245" s="876"/>
      <c r="M1245" s="876"/>
      <c r="N1245" s="876"/>
      <c r="O1245" s="876"/>
      <c r="P1245" s="876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3"/>
      <c r="E1246" s="677"/>
      <c r="F1246" s="677"/>
      <c r="G1246" s="677"/>
      <c r="H1246" s="874"/>
      <c r="I1246" s="875"/>
      <c r="J1246" s="875"/>
      <c r="K1246" s="876"/>
      <c r="L1246" s="876"/>
      <c r="M1246" s="876"/>
      <c r="N1246" s="876"/>
      <c r="O1246" s="876"/>
      <c r="P1246" s="876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3"/>
      <c r="E1247" s="677"/>
      <c r="F1247" s="677"/>
      <c r="G1247" s="677"/>
      <c r="H1247" s="874"/>
      <c r="I1247" s="875"/>
      <c r="J1247" s="875"/>
      <c r="K1247" s="876"/>
      <c r="L1247" s="876"/>
      <c r="M1247" s="876"/>
      <c r="N1247" s="876"/>
      <c r="O1247" s="876"/>
      <c r="P1247" s="876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3"/>
      <c r="E1248" s="677"/>
      <c r="F1248" s="677"/>
      <c r="G1248" s="677"/>
      <c r="H1248" s="874"/>
      <c r="I1248" s="875"/>
      <c r="J1248" s="875"/>
      <c r="K1248" s="876"/>
      <c r="L1248" s="876"/>
      <c r="M1248" s="876"/>
      <c r="N1248" s="876"/>
      <c r="O1248" s="876"/>
      <c r="P1248" s="876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3"/>
      <c r="E1249" s="677"/>
      <c r="F1249" s="677"/>
      <c r="G1249" s="677"/>
      <c r="H1249" s="874"/>
      <c r="I1249" s="875"/>
      <c r="J1249" s="875"/>
      <c r="K1249" s="876"/>
      <c r="L1249" s="876"/>
      <c r="M1249" s="876"/>
      <c r="N1249" s="876"/>
      <c r="O1249" s="876"/>
      <c r="P1249" s="876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3"/>
      <c r="E1250" s="677"/>
      <c r="F1250" s="677"/>
      <c r="G1250" s="677"/>
      <c r="H1250" s="874"/>
      <c r="I1250" s="875"/>
      <c r="J1250" s="875"/>
      <c r="K1250" s="876"/>
      <c r="L1250" s="876"/>
      <c r="M1250" s="876"/>
      <c r="N1250" s="876"/>
      <c r="O1250" s="876"/>
      <c r="P1250" s="876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3"/>
      <c r="E1251" s="677"/>
      <c r="F1251" s="677"/>
      <c r="G1251" s="677"/>
      <c r="H1251" s="874"/>
      <c r="I1251" s="875"/>
      <c r="J1251" s="875"/>
      <c r="K1251" s="876"/>
      <c r="L1251" s="876"/>
      <c r="M1251" s="876"/>
      <c r="N1251" s="876"/>
      <c r="O1251" s="876"/>
      <c r="P1251" s="876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3"/>
      <c r="E1252" s="677"/>
      <c r="F1252" s="677"/>
      <c r="G1252" s="677"/>
      <c r="H1252" s="874"/>
      <c r="I1252" s="875"/>
      <c r="J1252" s="875"/>
      <c r="K1252" s="876"/>
      <c r="L1252" s="876"/>
      <c r="M1252" s="876"/>
      <c r="N1252" s="876"/>
      <c r="O1252" s="876"/>
      <c r="P1252" s="876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3"/>
      <c r="E1253" s="677"/>
      <c r="F1253" s="677"/>
      <c r="G1253" s="677"/>
      <c r="H1253" s="874"/>
      <c r="I1253" s="875"/>
      <c r="J1253" s="875"/>
      <c r="K1253" s="876"/>
      <c r="L1253" s="876"/>
      <c r="M1253" s="876"/>
      <c r="N1253" s="876"/>
      <c r="O1253" s="876"/>
      <c r="P1253" s="876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3"/>
      <c r="E1254" s="677"/>
      <c r="F1254" s="677"/>
      <c r="G1254" s="677"/>
      <c r="H1254" s="874"/>
      <c r="I1254" s="875"/>
      <c r="J1254" s="875"/>
      <c r="K1254" s="876"/>
      <c r="L1254" s="876"/>
      <c r="M1254" s="876"/>
      <c r="N1254" s="876"/>
      <c r="O1254" s="876"/>
      <c r="P1254" s="876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3"/>
      <c r="E1255" s="677"/>
      <c r="F1255" s="677"/>
      <c r="G1255" s="677"/>
      <c r="H1255" s="874"/>
      <c r="I1255" s="875"/>
      <c r="J1255" s="875"/>
      <c r="K1255" s="876"/>
      <c r="L1255" s="876"/>
      <c r="M1255" s="876"/>
      <c r="N1255" s="876"/>
      <c r="O1255" s="876"/>
      <c r="P1255" s="876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3"/>
      <c r="E1256" s="677"/>
      <c r="F1256" s="677"/>
      <c r="G1256" s="677"/>
      <c r="H1256" s="874"/>
      <c r="I1256" s="875"/>
      <c r="J1256" s="875"/>
      <c r="K1256" s="876"/>
      <c r="L1256" s="876"/>
      <c r="M1256" s="876"/>
      <c r="N1256" s="876"/>
      <c r="O1256" s="876"/>
      <c r="P1256" s="876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3"/>
      <c r="E1257" s="677"/>
      <c r="F1257" s="677"/>
      <c r="G1257" s="677"/>
      <c r="H1257" s="874"/>
      <c r="I1257" s="875"/>
      <c r="J1257" s="875"/>
      <c r="K1257" s="876"/>
      <c r="L1257" s="876"/>
      <c r="M1257" s="876"/>
      <c r="N1257" s="876"/>
      <c r="O1257" s="876"/>
      <c r="P1257" s="876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3"/>
      <c r="E1258" s="677"/>
      <c r="F1258" s="677"/>
      <c r="G1258" s="677"/>
      <c r="H1258" s="874"/>
      <c r="I1258" s="875"/>
      <c r="J1258" s="875"/>
      <c r="K1258" s="876"/>
      <c r="L1258" s="876"/>
      <c r="M1258" s="876"/>
      <c r="N1258" s="876"/>
      <c r="O1258" s="876"/>
      <c r="P1258" s="876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3"/>
      <c r="E1259" s="677"/>
      <c r="F1259" s="677"/>
      <c r="G1259" s="677"/>
      <c r="H1259" s="874"/>
      <c r="I1259" s="875"/>
      <c r="J1259" s="875"/>
      <c r="K1259" s="876"/>
      <c r="L1259" s="876"/>
      <c r="M1259" s="876"/>
      <c r="N1259" s="876"/>
      <c r="O1259" s="876"/>
      <c r="P1259" s="876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3"/>
      <c r="E1260" s="677"/>
      <c r="F1260" s="677"/>
      <c r="G1260" s="677"/>
      <c r="H1260" s="874"/>
      <c r="I1260" s="875"/>
      <c r="J1260" s="875"/>
      <c r="K1260" s="876"/>
      <c r="L1260" s="876"/>
      <c r="M1260" s="876"/>
      <c r="N1260" s="876"/>
      <c r="O1260" s="876"/>
      <c r="P1260" s="876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3"/>
      <c r="E1261" s="677"/>
      <c r="F1261" s="677"/>
      <c r="G1261" s="677"/>
      <c r="H1261" s="874"/>
      <c r="I1261" s="875"/>
      <c r="J1261" s="875"/>
      <c r="K1261" s="876"/>
      <c r="L1261" s="876"/>
      <c r="M1261" s="876"/>
      <c r="N1261" s="876"/>
      <c r="O1261" s="876"/>
      <c r="P1261" s="876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3"/>
      <c r="E1262" s="677"/>
      <c r="F1262" s="677"/>
      <c r="G1262" s="677"/>
      <c r="H1262" s="874"/>
      <c r="I1262" s="875"/>
      <c r="J1262" s="875"/>
      <c r="K1262" s="876"/>
      <c r="L1262" s="876"/>
      <c r="M1262" s="876"/>
      <c r="N1262" s="876"/>
      <c r="O1262" s="876"/>
      <c r="P1262" s="876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3"/>
      <c r="E1263" s="677"/>
      <c r="F1263" s="677"/>
      <c r="G1263" s="677"/>
      <c r="H1263" s="874"/>
      <c r="I1263" s="875"/>
      <c r="J1263" s="875"/>
      <c r="K1263" s="876"/>
      <c r="L1263" s="876"/>
      <c r="M1263" s="876"/>
      <c r="N1263" s="876"/>
      <c r="O1263" s="876"/>
      <c r="P1263" s="876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3"/>
      <c r="E1264" s="677"/>
      <c r="F1264" s="677"/>
      <c r="G1264" s="677"/>
      <c r="H1264" s="874"/>
      <c r="I1264" s="875"/>
      <c r="J1264" s="875"/>
      <c r="K1264" s="876"/>
      <c r="L1264" s="876"/>
      <c r="M1264" s="876"/>
      <c r="N1264" s="876"/>
      <c r="O1264" s="876"/>
      <c r="P1264" s="876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3"/>
      <c r="E1265" s="677"/>
      <c r="F1265" s="677"/>
      <c r="G1265" s="677"/>
      <c r="H1265" s="874"/>
      <c r="I1265" s="875"/>
      <c r="J1265" s="875"/>
      <c r="K1265" s="876"/>
      <c r="L1265" s="876"/>
      <c r="M1265" s="876"/>
      <c r="N1265" s="876"/>
      <c r="O1265" s="876"/>
      <c r="P1265" s="876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3"/>
      <c r="E1266" s="677"/>
      <c r="F1266" s="677"/>
      <c r="G1266" s="677"/>
      <c r="H1266" s="874"/>
      <c r="I1266" s="875"/>
      <c r="J1266" s="875"/>
      <c r="K1266" s="876"/>
      <c r="L1266" s="876"/>
      <c r="M1266" s="876"/>
      <c r="N1266" s="876"/>
      <c r="O1266" s="876"/>
      <c r="P1266" s="876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3"/>
      <c r="E1267" s="677"/>
      <c r="F1267" s="677"/>
      <c r="G1267" s="677"/>
      <c r="H1267" s="874"/>
      <c r="I1267" s="875"/>
      <c r="J1267" s="875"/>
      <c r="K1267" s="876"/>
      <c r="L1267" s="876"/>
      <c r="M1267" s="876"/>
      <c r="N1267" s="876"/>
      <c r="O1267" s="876"/>
      <c r="P1267" s="876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3"/>
      <c r="E1268" s="677"/>
      <c r="F1268" s="677"/>
      <c r="G1268" s="677"/>
      <c r="H1268" s="874"/>
      <c r="I1268" s="875"/>
      <c r="J1268" s="875"/>
      <c r="K1268" s="876"/>
      <c r="L1268" s="876"/>
      <c r="M1268" s="876"/>
      <c r="N1268" s="876"/>
      <c r="O1268" s="876"/>
      <c r="P1268" s="876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3"/>
      <c r="E1269" s="677"/>
      <c r="F1269" s="677"/>
      <c r="G1269" s="677"/>
      <c r="H1269" s="874"/>
      <c r="I1269" s="875"/>
      <c r="J1269" s="875"/>
      <c r="K1269" s="876"/>
      <c r="L1269" s="876"/>
      <c r="M1269" s="876"/>
      <c r="N1269" s="876"/>
      <c r="O1269" s="876"/>
      <c r="P1269" s="876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3"/>
      <c r="E1270" s="677"/>
      <c r="F1270" s="677"/>
      <c r="G1270" s="677"/>
      <c r="H1270" s="874"/>
      <c r="I1270" s="875"/>
      <c r="J1270" s="875"/>
      <c r="K1270" s="876"/>
      <c r="L1270" s="876"/>
      <c r="M1270" s="876"/>
      <c r="N1270" s="876"/>
      <c r="O1270" s="876"/>
      <c r="P1270" s="876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3"/>
      <c r="E1271" s="677"/>
      <c r="F1271" s="677"/>
      <c r="G1271" s="677"/>
      <c r="H1271" s="874"/>
      <c r="I1271" s="875"/>
      <c r="J1271" s="875"/>
      <c r="K1271" s="876"/>
      <c r="L1271" s="876"/>
      <c r="M1271" s="876"/>
      <c r="N1271" s="876"/>
      <c r="O1271" s="876"/>
      <c r="P1271" s="876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3"/>
      <c r="E1272" s="677"/>
      <c r="F1272" s="677"/>
      <c r="G1272" s="677"/>
      <c r="H1272" s="874"/>
      <c r="I1272" s="875"/>
      <c r="J1272" s="875"/>
      <c r="K1272" s="876"/>
      <c r="L1272" s="876"/>
      <c r="M1272" s="876"/>
      <c r="N1272" s="876"/>
      <c r="O1272" s="876"/>
      <c r="P1272" s="876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3"/>
      <c r="E1273" s="677"/>
      <c r="F1273" s="677"/>
      <c r="G1273" s="677"/>
      <c r="H1273" s="874"/>
      <c r="I1273" s="875"/>
      <c r="J1273" s="875"/>
      <c r="K1273" s="876"/>
      <c r="L1273" s="876"/>
      <c r="M1273" s="876"/>
      <c r="N1273" s="876"/>
      <c r="O1273" s="876"/>
      <c r="P1273" s="876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3"/>
      <c r="E1274" s="677"/>
      <c r="F1274" s="677"/>
      <c r="G1274" s="677"/>
      <c r="H1274" s="874"/>
      <c r="I1274" s="875"/>
      <c r="J1274" s="875"/>
      <c r="K1274" s="876"/>
      <c r="L1274" s="876"/>
      <c r="M1274" s="876"/>
      <c r="N1274" s="876"/>
      <c r="O1274" s="876"/>
      <c r="P1274" s="876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3"/>
      <c r="E1275" s="677"/>
      <c r="F1275" s="677"/>
      <c r="G1275" s="677"/>
      <c r="H1275" s="874"/>
      <c r="I1275" s="875"/>
      <c r="J1275" s="875"/>
      <c r="K1275" s="876"/>
      <c r="L1275" s="876"/>
      <c r="M1275" s="876"/>
      <c r="N1275" s="876"/>
      <c r="O1275" s="876"/>
      <c r="P1275" s="876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3"/>
      <c r="E1276" s="677"/>
      <c r="F1276" s="677"/>
      <c r="G1276" s="677"/>
      <c r="H1276" s="874"/>
      <c r="I1276" s="875"/>
      <c r="J1276" s="875"/>
      <c r="K1276" s="876"/>
      <c r="L1276" s="876"/>
      <c r="M1276" s="876"/>
      <c r="N1276" s="876"/>
      <c r="O1276" s="876"/>
      <c r="P1276" s="876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3"/>
      <c r="E1277" s="677"/>
      <c r="F1277" s="677"/>
      <c r="G1277" s="677"/>
      <c r="H1277" s="874"/>
      <c r="I1277" s="875"/>
      <c r="J1277" s="875"/>
      <c r="K1277" s="876"/>
      <c r="L1277" s="876"/>
      <c r="M1277" s="876"/>
      <c r="N1277" s="876"/>
      <c r="O1277" s="876"/>
      <c r="P1277" s="876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3"/>
      <c r="E1278" s="677"/>
      <c r="F1278" s="677"/>
      <c r="G1278" s="677"/>
      <c r="H1278" s="874"/>
      <c r="I1278" s="875"/>
      <c r="J1278" s="875"/>
      <c r="K1278" s="876"/>
      <c r="L1278" s="876"/>
      <c r="M1278" s="876"/>
      <c r="N1278" s="876"/>
      <c r="O1278" s="876"/>
      <c r="P1278" s="876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3"/>
      <c r="E1279" s="677"/>
      <c r="F1279" s="677"/>
      <c r="G1279" s="677"/>
      <c r="H1279" s="874"/>
      <c r="I1279" s="875"/>
      <c r="J1279" s="875"/>
      <c r="K1279" s="876"/>
      <c r="L1279" s="876"/>
      <c r="M1279" s="876"/>
      <c r="N1279" s="876"/>
      <c r="O1279" s="876"/>
      <c r="P1279" s="876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3"/>
      <c r="E1280" s="677"/>
      <c r="F1280" s="677"/>
      <c r="G1280" s="677"/>
      <c r="H1280" s="874"/>
      <c r="I1280" s="875"/>
      <c r="J1280" s="875"/>
      <c r="K1280" s="876"/>
      <c r="L1280" s="876"/>
      <c r="M1280" s="876"/>
      <c r="N1280" s="876"/>
      <c r="O1280" s="876"/>
      <c r="P1280" s="876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3"/>
      <c r="E1281" s="677"/>
      <c r="F1281" s="677"/>
      <c r="G1281" s="677"/>
      <c r="H1281" s="874"/>
      <c r="I1281" s="875"/>
      <c r="J1281" s="875"/>
      <c r="K1281" s="876"/>
      <c r="L1281" s="876"/>
      <c r="M1281" s="876"/>
      <c r="N1281" s="876"/>
      <c r="O1281" s="876"/>
      <c r="P1281" s="876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3"/>
      <c r="E1282" s="677"/>
      <c r="F1282" s="677"/>
      <c r="G1282" s="677"/>
      <c r="H1282" s="874"/>
      <c r="I1282" s="875"/>
      <c r="J1282" s="875"/>
      <c r="K1282" s="876"/>
      <c r="L1282" s="876"/>
      <c r="M1282" s="876"/>
      <c r="N1282" s="876"/>
      <c r="O1282" s="876"/>
      <c r="P1282" s="876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3"/>
      <c r="E1283" s="677"/>
      <c r="F1283" s="677"/>
      <c r="G1283" s="677"/>
      <c r="H1283" s="874"/>
      <c r="I1283" s="875"/>
      <c r="J1283" s="875"/>
      <c r="K1283" s="876"/>
      <c r="L1283" s="876"/>
      <c r="M1283" s="876"/>
      <c r="N1283" s="876"/>
      <c r="O1283" s="876"/>
      <c r="P1283" s="876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3"/>
      <c r="E1284" s="677"/>
      <c r="F1284" s="677"/>
      <c r="G1284" s="677"/>
      <c r="H1284" s="874"/>
      <c r="I1284" s="875"/>
      <c r="J1284" s="875"/>
      <c r="K1284" s="876"/>
      <c r="L1284" s="876"/>
      <c r="M1284" s="876"/>
      <c r="N1284" s="876"/>
      <c r="O1284" s="876"/>
      <c r="P1284" s="876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3"/>
      <c r="E1285" s="677"/>
      <c r="F1285" s="677"/>
      <c r="G1285" s="677"/>
      <c r="H1285" s="874"/>
      <c r="I1285" s="875"/>
      <c r="J1285" s="875"/>
      <c r="K1285" s="876"/>
      <c r="L1285" s="876"/>
      <c r="M1285" s="876"/>
      <c r="N1285" s="876"/>
      <c r="O1285" s="876"/>
      <c r="P1285" s="876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3"/>
      <c r="E1286" s="677"/>
      <c r="F1286" s="677"/>
      <c r="G1286" s="677"/>
      <c r="H1286" s="874"/>
      <c r="I1286" s="875"/>
      <c r="J1286" s="875"/>
      <c r="K1286" s="876"/>
      <c r="L1286" s="876"/>
      <c r="M1286" s="876"/>
      <c r="N1286" s="876"/>
      <c r="O1286" s="876"/>
      <c r="P1286" s="876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3"/>
      <c r="E1287" s="677"/>
      <c r="F1287" s="677"/>
      <c r="G1287" s="677"/>
      <c r="H1287" s="874"/>
      <c r="I1287" s="875"/>
      <c r="J1287" s="875"/>
      <c r="K1287" s="876"/>
      <c r="L1287" s="876"/>
      <c r="M1287" s="876"/>
      <c r="N1287" s="876"/>
      <c r="O1287" s="876"/>
      <c r="P1287" s="876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3"/>
      <c r="E1288" s="677"/>
      <c r="F1288" s="677"/>
      <c r="G1288" s="677"/>
      <c r="H1288" s="874"/>
      <c r="I1288" s="875"/>
      <c r="J1288" s="875"/>
      <c r="K1288" s="876"/>
      <c r="L1288" s="876"/>
      <c r="M1288" s="876"/>
      <c r="N1288" s="876"/>
      <c r="O1288" s="876"/>
      <c r="P1288" s="876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3"/>
      <c r="E1289" s="677"/>
      <c r="F1289" s="677"/>
      <c r="G1289" s="677"/>
      <c r="H1289" s="874"/>
      <c r="I1289" s="875"/>
      <c r="J1289" s="875"/>
      <c r="K1289" s="876"/>
      <c r="L1289" s="876"/>
      <c r="M1289" s="876"/>
      <c r="N1289" s="876"/>
      <c r="O1289" s="876"/>
      <c r="P1289" s="876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3"/>
      <c r="E1290" s="677"/>
      <c r="F1290" s="677"/>
      <c r="G1290" s="677"/>
      <c r="H1290" s="874"/>
      <c r="I1290" s="875"/>
      <c r="J1290" s="875"/>
      <c r="K1290" s="876"/>
      <c r="L1290" s="876"/>
      <c r="M1290" s="876"/>
      <c r="N1290" s="876"/>
      <c r="O1290" s="876"/>
      <c r="P1290" s="876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3"/>
      <c r="E1291" s="677"/>
      <c r="F1291" s="677"/>
      <c r="G1291" s="677"/>
      <c r="H1291" s="874"/>
      <c r="I1291" s="875"/>
      <c r="J1291" s="875"/>
      <c r="K1291" s="876"/>
      <c r="L1291" s="876"/>
      <c r="M1291" s="876"/>
      <c r="N1291" s="876"/>
      <c r="O1291" s="876"/>
      <c r="P1291" s="876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3"/>
      <c r="E1292" s="677"/>
      <c r="F1292" s="677"/>
      <c r="G1292" s="677"/>
      <c r="H1292" s="874"/>
      <c r="I1292" s="875"/>
      <c r="J1292" s="875"/>
      <c r="K1292" s="876"/>
      <c r="L1292" s="876"/>
      <c r="M1292" s="876"/>
      <c r="N1292" s="876"/>
      <c r="O1292" s="876"/>
      <c r="P1292" s="876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3"/>
      <c r="E1293" s="677"/>
      <c r="F1293" s="677"/>
      <c r="G1293" s="677"/>
      <c r="H1293" s="874"/>
      <c r="I1293" s="875"/>
      <c r="J1293" s="875"/>
      <c r="K1293" s="876"/>
      <c r="L1293" s="876"/>
      <c r="M1293" s="876"/>
      <c r="N1293" s="876"/>
      <c r="O1293" s="876"/>
      <c r="P1293" s="876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3"/>
      <c r="E1294" s="677"/>
      <c r="F1294" s="677"/>
      <c r="G1294" s="677"/>
      <c r="H1294" s="874"/>
      <c r="I1294" s="875"/>
      <c r="J1294" s="875"/>
      <c r="K1294" s="876"/>
      <c r="L1294" s="876"/>
      <c r="M1294" s="876"/>
      <c r="N1294" s="876"/>
      <c r="O1294" s="876"/>
      <c r="P1294" s="876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3"/>
      <c r="E1295" s="677"/>
      <c r="F1295" s="677"/>
      <c r="G1295" s="677"/>
      <c r="H1295" s="874"/>
      <c r="I1295" s="875"/>
      <c r="J1295" s="875"/>
      <c r="K1295" s="876"/>
      <c r="L1295" s="876"/>
      <c r="M1295" s="876"/>
      <c r="N1295" s="876"/>
      <c r="O1295" s="876"/>
      <c r="P1295" s="876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3"/>
      <c r="E1296" s="677"/>
      <c r="F1296" s="677"/>
      <c r="G1296" s="677"/>
      <c r="H1296" s="874"/>
      <c r="I1296" s="875"/>
      <c r="J1296" s="875"/>
      <c r="K1296" s="876"/>
      <c r="L1296" s="876"/>
      <c r="M1296" s="876"/>
      <c r="N1296" s="876"/>
      <c r="O1296" s="876"/>
      <c r="P1296" s="876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3"/>
      <c r="E1297" s="677"/>
      <c r="F1297" s="677"/>
      <c r="G1297" s="677"/>
      <c r="H1297" s="874"/>
      <c r="I1297" s="875"/>
      <c r="J1297" s="875"/>
      <c r="K1297" s="876"/>
      <c r="L1297" s="876"/>
      <c r="M1297" s="876"/>
      <c r="N1297" s="876"/>
      <c r="O1297" s="876"/>
      <c r="P1297" s="876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3"/>
      <c r="E1298" s="677"/>
      <c r="F1298" s="677"/>
      <c r="G1298" s="677"/>
      <c r="H1298" s="874"/>
      <c r="I1298" s="875"/>
      <c r="J1298" s="875"/>
      <c r="K1298" s="876"/>
      <c r="L1298" s="876"/>
      <c r="M1298" s="876"/>
      <c r="N1298" s="876"/>
      <c r="O1298" s="876"/>
      <c r="P1298" s="876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3"/>
      <c r="E1299" s="677"/>
      <c r="F1299" s="677"/>
      <c r="G1299" s="677"/>
      <c r="H1299" s="874"/>
      <c r="I1299" s="875"/>
      <c r="J1299" s="875"/>
      <c r="K1299" s="876"/>
      <c r="L1299" s="876"/>
      <c r="M1299" s="876"/>
      <c r="N1299" s="876"/>
      <c r="O1299" s="876"/>
      <c r="P1299" s="876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3"/>
      <c r="E1300" s="677"/>
      <c r="F1300" s="677"/>
      <c r="G1300" s="677"/>
      <c r="H1300" s="874"/>
      <c r="I1300" s="875"/>
      <c r="J1300" s="875"/>
      <c r="K1300" s="876"/>
      <c r="L1300" s="876"/>
      <c r="M1300" s="876"/>
      <c r="N1300" s="876"/>
      <c r="O1300" s="876"/>
      <c r="P1300" s="876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3"/>
      <c r="E1301" s="677"/>
      <c r="F1301" s="677"/>
      <c r="G1301" s="677"/>
      <c r="H1301" s="874"/>
      <c r="I1301" s="875"/>
      <c r="J1301" s="875"/>
      <c r="K1301" s="876"/>
      <c r="L1301" s="876"/>
      <c r="M1301" s="876"/>
      <c r="N1301" s="876"/>
      <c r="O1301" s="876"/>
      <c r="P1301" s="876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3"/>
      <c r="E1302" s="677"/>
      <c r="F1302" s="677"/>
      <c r="G1302" s="677"/>
      <c r="H1302" s="874"/>
      <c r="I1302" s="875"/>
      <c r="J1302" s="875"/>
      <c r="K1302" s="876"/>
      <c r="L1302" s="876"/>
      <c r="M1302" s="876"/>
      <c r="N1302" s="876"/>
      <c r="O1302" s="876"/>
      <c r="P1302" s="876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3"/>
      <c r="E1303" s="677"/>
      <c r="F1303" s="677"/>
      <c r="G1303" s="677"/>
      <c r="H1303" s="874"/>
      <c r="I1303" s="875"/>
      <c r="J1303" s="875"/>
      <c r="K1303" s="876"/>
      <c r="L1303" s="876"/>
      <c r="M1303" s="876"/>
      <c r="N1303" s="876"/>
      <c r="O1303" s="876"/>
      <c r="P1303" s="876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3"/>
      <c r="E1304" s="677"/>
      <c r="F1304" s="677"/>
      <c r="G1304" s="677"/>
      <c r="H1304" s="874"/>
      <c r="I1304" s="875"/>
      <c r="J1304" s="875"/>
      <c r="K1304" s="876"/>
      <c r="L1304" s="876"/>
      <c r="M1304" s="876"/>
      <c r="N1304" s="876"/>
      <c r="O1304" s="876"/>
      <c r="P1304" s="876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3"/>
      <c r="E1305" s="677"/>
      <c r="F1305" s="677"/>
      <c r="G1305" s="677"/>
      <c r="H1305" s="874"/>
      <c r="I1305" s="875"/>
      <c r="J1305" s="875"/>
      <c r="K1305" s="876"/>
      <c r="L1305" s="876"/>
      <c r="M1305" s="876"/>
      <c r="N1305" s="876"/>
      <c r="O1305" s="876"/>
      <c r="P1305" s="876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3"/>
      <c r="E1306" s="677"/>
      <c r="F1306" s="677"/>
      <c r="G1306" s="677"/>
      <c r="H1306" s="874"/>
      <c r="I1306" s="875"/>
      <c r="J1306" s="875"/>
      <c r="K1306" s="876"/>
      <c r="L1306" s="876"/>
      <c r="M1306" s="876"/>
      <c r="N1306" s="876"/>
      <c r="O1306" s="876"/>
      <c r="P1306" s="876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3"/>
      <c r="E1307" s="677"/>
      <c r="F1307" s="677"/>
      <c r="G1307" s="677"/>
      <c r="H1307" s="874"/>
      <c r="I1307" s="875"/>
      <c r="J1307" s="875"/>
      <c r="K1307" s="876"/>
      <c r="L1307" s="876"/>
      <c r="M1307" s="876"/>
      <c r="N1307" s="876"/>
      <c r="O1307" s="876"/>
      <c r="P1307" s="876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3"/>
      <c r="E1308" s="677"/>
      <c r="F1308" s="677"/>
      <c r="G1308" s="677"/>
      <c r="H1308" s="874"/>
      <c r="I1308" s="875"/>
      <c r="J1308" s="875"/>
      <c r="K1308" s="876"/>
      <c r="L1308" s="876"/>
      <c r="M1308" s="876"/>
      <c r="N1308" s="876"/>
      <c r="O1308" s="876"/>
      <c r="P1308" s="876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3"/>
      <c r="E1309" s="677"/>
      <c r="F1309" s="677"/>
      <c r="G1309" s="677"/>
      <c r="H1309" s="874"/>
      <c r="I1309" s="875"/>
      <c r="J1309" s="875"/>
      <c r="K1309" s="876"/>
      <c r="L1309" s="876"/>
      <c r="M1309" s="876"/>
      <c r="N1309" s="876"/>
      <c r="O1309" s="876"/>
      <c r="P1309" s="876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3"/>
      <c r="E1310" s="677"/>
      <c r="F1310" s="677"/>
      <c r="G1310" s="677"/>
      <c r="H1310" s="874"/>
      <c r="I1310" s="875"/>
      <c r="J1310" s="875"/>
      <c r="K1310" s="876"/>
      <c r="L1310" s="876"/>
      <c r="M1310" s="876"/>
      <c r="N1310" s="876"/>
      <c r="O1310" s="876"/>
      <c r="P1310" s="876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3"/>
      <c r="E1311" s="677"/>
      <c r="F1311" s="677"/>
      <c r="G1311" s="677"/>
      <c r="H1311" s="874"/>
      <c r="I1311" s="875"/>
      <c r="J1311" s="875"/>
      <c r="K1311" s="876"/>
      <c r="L1311" s="876"/>
      <c r="M1311" s="876"/>
      <c r="N1311" s="876"/>
      <c r="O1311" s="876"/>
      <c r="P1311" s="876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3"/>
      <c r="E1312" s="677"/>
      <c r="F1312" s="677"/>
      <c r="G1312" s="677"/>
      <c r="H1312" s="874"/>
      <c r="I1312" s="875"/>
      <c r="J1312" s="875"/>
      <c r="K1312" s="876"/>
      <c r="L1312" s="876"/>
      <c r="M1312" s="876"/>
      <c r="N1312" s="876"/>
      <c r="O1312" s="876"/>
      <c r="P1312" s="876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3"/>
      <c r="E1313" s="677"/>
      <c r="F1313" s="677"/>
      <c r="G1313" s="677"/>
      <c r="H1313" s="874"/>
      <c r="I1313" s="875"/>
      <c r="J1313" s="875"/>
      <c r="K1313" s="876"/>
      <c r="L1313" s="876"/>
      <c r="M1313" s="876"/>
      <c r="N1313" s="876"/>
      <c r="O1313" s="876"/>
      <c r="P1313" s="876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3"/>
      <c r="E1314" s="677"/>
      <c r="F1314" s="677"/>
      <c r="G1314" s="677"/>
      <c r="H1314" s="874"/>
      <c r="I1314" s="875"/>
      <c r="J1314" s="875"/>
      <c r="K1314" s="876"/>
      <c r="L1314" s="876"/>
      <c r="M1314" s="876"/>
      <c r="N1314" s="876"/>
      <c r="O1314" s="876"/>
      <c r="P1314" s="876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3"/>
      <c r="E1315" s="677"/>
      <c r="F1315" s="677"/>
      <c r="G1315" s="677"/>
      <c r="H1315" s="874"/>
      <c r="I1315" s="875"/>
      <c r="J1315" s="875"/>
      <c r="K1315" s="876"/>
      <c r="L1315" s="876"/>
      <c r="M1315" s="876"/>
      <c r="N1315" s="876"/>
      <c r="O1315" s="876"/>
      <c r="P1315" s="876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3"/>
      <c r="E1316" s="677"/>
      <c r="F1316" s="677"/>
      <c r="G1316" s="677"/>
      <c r="H1316" s="874"/>
      <c r="I1316" s="875"/>
      <c r="J1316" s="875"/>
      <c r="K1316" s="876"/>
      <c r="L1316" s="876"/>
      <c r="M1316" s="876"/>
      <c r="N1316" s="876"/>
      <c r="O1316" s="876"/>
      <c r="P1316" s="876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3"/>
      <c r="E1317" s="677"/>
      <c r="F1317" s="677"/>
      <c r="G1317" s="677"/>
      <c r="H1317" s="874"/>
      <c r="I1317" s="875"/>
      <c r="J1317" s="875"/>
      <c r="K1317" s="876"/>
      <c r="L1317" s="876"/>
      <c r="M1317" s="876"/>
      <c r="N1317" s="876"/>
      <c r="O1317" s="876"/>
      <c r="P1317" s="876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3"/>
      <c r="E1318" s="677"/>
      <c r="F1318" s="677"/>
      <c r="G1318" s="677"/>
      <c r="H1318" s="874"/>
      <c r="I1318" s="875"/>
      <c r="J1318" s="875"/>
      <c r="K1318" s="876"/>
      <c r="L1318" s="876"/>
      <c r="M1318" s="876"/>
      <c r="N1318" s="876"/>
      <c r="O1318" s="876"/>
      <c r="P1318" s="876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3"/>
      <c r="E1319" s="677"/>
      <c r="F1319" s="677"/>
      <c r="G1319" s="677"/>
      <c r="H1319" s="874"/>
      <c r="I1319" s="875"/>
      <c r="J1319" s="875"/>
      <c r="K1319" s="876"/>
      <c r="L1319" s="876"/>
      <c r="M1319" s="876"/>
      <c r="N1319" s="876"/>
      <c r="O1319" s="876"/>
      <c r="P1319" s="876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3"/>
      <c r="E1320" s="677"/>
      <c r="F1320" s="677"/>
      <c r="G1320" s="677"/>
      <c r="H1320" s="874"/>
      <c r="I1320" s="875"/>
      <c r="J1320" s="875"/>
      <c r="K1320" s="876"/>
      <c r="L1320" s="876"/>
      <c r="M1320" s="876"/>
      <c r="N1320" s="876"/>
      <c r="O1320" s="876"/>
      <c r="P1320" s="876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3"/>
      <c r="E1321" s="677"/>
      <c r="F1321" s="677"/>
      <c r="G1321" s="677"/>
      <c r="H1321" s="874"/>
      <c r="I1321" s="875"/>
      <c r="J1321" s="875"/>
      <c r="K1321" s="876"/>
      <c r="L1321" s="876"/>
      <c r="M1321" s="876"/>
      <c r="N1321" s="876"/>
      <c r="O1321" s="876"/>
      <c r="P1321" s="876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3"/>
      <c r="E1322" s="677"/>
      <c r="F1322" s="677"/>
      <c r="G1322" s="677"/>
      <c r="H1322" s="874"/>
      <c r="I1322" s="875"/>
      <c r="J1322" s="875"/>
      <c r="K1322" s="876"/>
      <c r="L1322" s="876"/>
      <c r="M1322" s="876"/>
      <c r="N1322" s="876"/>
      <c r="O1322" s="876"/>
      <c r="P1322" s="876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3"/>
      <c r="E1323" s="677"/>
      <c r="F1323" s="677"/>
      <c r="G1323" s="677"/>
      <c r="H1323" s="874"/>
      <c r="I1323" s="875"/>
      <c r="J1323" s="875"/>
      <c r="K1323" s="876"/>
      <c r="L1323" s="876"/>
      <c r="M1323" s="876"/>
      <c r="N1323" s="876"/>
      <c r="O1323" s="876"/>
      <c r="P1323" s="876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3"/>
      <c r="E1324" s="677"/>
      <c r="F1324" s="677"/>
      <c r="G1324" s="677"/>
      <c r="H1324" s="874"/>
      <c r="I1324" s="875"/>
      <c r="J1324" s="875"/>
      <c r="K1324" s="876"/>
      <c r="L1324" s="876"/>
      <c r="M1324" s="876"/>
      <c r="N1324" s="876"/>
      <c r="O1324" s="876"/>
      <c r="P1324" s="876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3"/>
      <c r="E1325" s="677"/>
      <c r="F1325" s="677"/>
      <c r="G1325" s="677"/>
      <c r="H1325" s="874"/>
      <c r="I1325" s="875"/>
      <c r="J1325" s="875"/>
      <c r="K1325" s="876"/>
      <c r="L1325" s="876"/>
      <c r="M1325" s="876"/>
      <c r="N1325" s="876"/>
      <c r="O1325" s="876"/>
      <c r="P1325" s="876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3"/>
      <c r="E1326" s="677"/>
      <c r="F1326" s="677"/>
      <c r="G1326" s="677"/>
      <c r="H1326" s="874"/>
      <c r="I1326" s="875"/>
      <c r="J1326" s="875"/>
      <c r="K1326" s="876"/>
      <c r="L1326" s="876"/>
      <c r="M1326" s="876"/>
      <c r="N1326" s="876"/>
      <c r="O1326" s="876"/>
      <c r="P1326" s="876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3"/>
      <c r="E1327" s="677"/>
      <c r="F1327" s="677"/>
      <c r="G1327" s="677"/>
      <c r="H1327" s="874"/>
      <c r="I1327" s="875"/>
      <c r="J1327" s="875"/>
      <c r="K1327" s="876"/>
      <c r="L1327" s="876"/>
      <c r="M1327" s="876"/>
      <c r="N1327" s="876"/>
      <c r="O1327" s="876"/>
      <c r="P1327" s="876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3"/>
      <c r="E1328" s="677"/>
      <c r="F1328" s="677"/>
      <c r="G1328" s="677"/>
      <c r="H1328" s="874"/>
      <c r="I1328" s="875"/>
      <c r="J1328" s="875"/>
      <c r="K1328" s="876"/>
      <c r="L1328" s="876"/>
      <c r="M1328" s="876"/>
      <c r="N1328" s="876"/>
      <c r="O1328" s="876"/>
      <c r="P1328" s="876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3"/>
      <c r="E1329" s="677"/>
      <c r="F1329" s="677"/>
      <c r="G1329" s="677"/>
      <c r="H1329" s="874"/>
      <c r="I1329" s="875"/>
      <c r="J1329" s="875"/>
      <c r="K1329" s="876"/>
      <c r="L1329" s="876"/>
      <c r="M1329" s="876"/>
      <c r="N1329" s="876"/>
      <c r="O1329" s="876"/>
      <c r="P1329" s="876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3"/>
      <c r="E1330" s="677"/>
      <c r="F1330" s="677"/>
      <c r="G1330" s="677"/>
      <c r="H1330" s="874"/>
      <c r="I1330" s="875"/>
      <c r="J1330" s="875"/>
      <c r="K1330" s="876"/>
      <c r="L1330" s="876"/>
      <c r="M1330" s="876"/>
      <c r="N1330" s="876"/>
      <c r="O1330" s="876"/>
      <c r="P1330" s="876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3"/>
      <c r="E1331" s="677"/>
      <c r="F1331" s="677"/>
      <c r="G1331" s="677"/>
      <c r="H1331" s="874"/>
      <c r="I1331" s="875"/>
      <c r="J1331" s="875"/>
      <c r="K1331" s="876"/>
      <c r="L1331" s="876"/>
      <c r="M1331" s="876"/>
      <c r="N1331" s="876"/>
      <c r="O1331" s="876"/>
      <c r="P1331" s="876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3"/>
      <c r="E1332" s="677"/>
      <c r="F1332" s="677"/>
      <c r="G1332" s="677"/>
      <c r="H1332" s="874"/>
      <c r="I1332" s="875"/>
      <c r="J1332" s="875"/>
      <c r="K1332" s="876"/>
      <c r="L1332" s="876"/>
      <c r="M1332" s="876"/>
      <c r="N1332" s="876"/>
      <c r="O1332" s="876"/>
      <c r="P1332" s="876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3"/>
      <c r="E1333" s="677"/>
      <c r="F1333" s="677"/>
      <c r="G1333" s="677"/>
      <c r="H1333" s="874"/>
      <c r="I1333" s="875"/>
      <c r="J1333" s="875"/>
      <c r="K1333" s="876"/>
      <c r="L1333" s="876"/>
      <c r="M1333" s="876"/>
      <c r="N1333" s="876"/>
      <c r="O1333" s="876"/>
      <c r="P1333" s="876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3"/>
      <c r="E1334" s="677"/>
      <c r="F1334" s="677"/>
      <c r="G1334" s="677"/>
      <c r="H1334" s="874"/>
      <c r="I1334" s="875"/>
      <c r="J1334" s="875"/>
      <c r="K1334" s="876"/>
      <c r="L1334" s="876"/>
      <c r="M1334" s="876"/>
      <c r="N1334" s="876"/>
      <c r="O1334" s="876"/>
      <c r="P1334" s="876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3"/>
      <c r="E1335" s="677"/>
      <c r="F1335" s="677"/>
      <c r="G1335" s="677"/>
      <c r="H1335" s="874"/>
      <c r="I1335" s="875"/>
      <c r="J1335" s="875"/>
      <c r="K1335" s="876"/>
      <c r="L1335" s="876"/>
      <c r="M1335" s="876"/>
      <c r="N1335" s="876"/>
      <c r="O1335" s="876"/>
      <c r="P1335" s="876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3"/>
      <c r="E1336" s="677"/>
      <c r="F1336" s="677"/>
      <c r="G1336" s="677"/>
      <c r="H1336" s="874"/>
      <c r="I1336" s="875"/>
      <c r="J1336" s="875"/>
      <c r="K1336" s="876"/>
      <c r="L1336" s="876"/>
      <c r="M1336" s="876"/>
      <c r="N1336" s="876"/>
      <c r="O1336" s="876"/>
      <c r="P1336" s="876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3"/>
      <c r="E1337" s="677"/>
      <c r="F1337" s="677"/>
      <c r="G1337" s="677"/>
      <c r="H1337" s="874"/>
      <c r="I1337" s="875"/>
      <c r="J1337" s="875"/>
      <c r="K1337" s="876"/>
      <c r="L1337" s="876"/>
      <c r="M1337" s="876"/>
      <c r="N1337" s="876"/>
      <c r="O1337" s="876"/>
      <c r="P1337" s="876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3"/>
      <c r="E1338" s="677"/>
      <c r="F1338" s="677"/>
      <c r="G1338" s="677"/>
      <c r="H1338" s="874"/>
      <c r="I1338" s="875"/>
      <c r="J1338" s="875"/>
      <c r="K1338" s="876"/>
      <c r="L1338" s="876"/>
      <c r="M1338" s="876"/>
      <c r="N1338" s="876"/>
      <c r="O1338" s="876"/>
      <c r="P1338" s="876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3"/>
      <c r="E1339" s="677"/>
      <c r="F1339" s="677"/>
      <c r="G1339" s="677"/>
      <c r="H1339" s="874"/>
      <c r="I1339" s="875"/>
      <c r="J1339" s="875"/>
      <c r="K1339" s="876"/>
      <c r="L1339" s="876"/>
      <c r="M1339" s="876"/>
      <c r="N1339" s="876"/>
      <c r="O1339" s="876"/>
      <c r="P1339" s="876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3"/>
      <c r="E1340" s="677"/>
      <c r="F1340" s="677"/>
      <c r="G1340" s="677"/>
      <c r="H1340" s="874"/>
      <c r="I1340" s="875"/>
      <c r="J1340" s="875"/>
      <c r="K1340" s="876"/>
      <c r="L1340" s="876"/>
      <c r="M1340" s="876"/>
      <c r="N1340" s="876"/>
      <c r="O1340" s="876"/>
      <c r="P1340" s="876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3"/>
      <c r="E1341" s="677"/>
      <c r="F1341" s="677"/>
      <c r="G1341" s="677"/>
      <c r="H1341" s="874"/>
      <c r="I1341" s="875"/>
      <c r="J1341" s="875"/>
      <c r="K1341" s="876"/>
      <c r="L1341" s="876"/>
      <c r="M1341" s="876"/>
      <c r="N1341" s="876"/>
      <c r="O1341" s="876"/>
      <c r="P1341" s="876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3"/>
      <c r="E1342" s="677"/>
      <c r="F1342" s="677"/>
      <c r="G1342" s="677"/>
      <c r="H1342" s="874"/>
      <c r="I1342" s="875"/>
      <c r="J1342" s="875"/>
      <c r="K1342" s="876"/>
      <c r="L1342" s="876"/>
      <c r="M1342" s="876"/>
      <c r="N1342" s="876"/>
      <c r="O1342" s="876"/>
      <c r="P1342" s="876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3"/>
      <c r="E1343" s="677"/>
      <c r="F1343" s="677"/>
      <c r="G1343" s="677"/>
      <c r="H1343" s="874"/>
      <c r="I1343" s="875"/>
      <c r="J1343" s="875"/>
      <c r="K1343" s="876"/>
      <c r="L1343" s="876"/>
      <c r="M1343" s="876"/>
      <c r="N1343" s="876"/>
      <c r="O1343" s="876"/>
      <c r="P1343" s="876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3"/>
      <c r="E1344" s="677"/>
      <c r="F1344" s="677"/>
      <c r="G1344" s="677"/>
      <c r="H1344" s="874"/>
      <c r="I1344" s="875"/>
      <c r="J1344" s="875"/>
      <c r="K1344" s="876"/>
      <c r="L1344" s="876"/>
      <c r="M1344" s="876"/>
      <c r="N1344" s="876"/>
      <c r="O1344" s="876"/>
      <c r="P1344" s="876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3"/>
      <c r="E1345" s="677"/>
      <c r="F1345" s="677"/>
      <c r="G1345" s="677"/>
      <c r="H1345" s="874"/>
      <c r="I1345" s="875"/>
      <c r="J1345" s="875"/>
      <c r="K1345" s="876"/>
      <c r="L1345" s="876"/>
      <c r="M1345" s="876"/>
      <c r="N1345" s="876"/>
      <c r="O1345" s="876"/>
      <c r="P1345" s="876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3"/>
      <c r="E1346" s="677"/>
      <c r="F1346" s="677"/>
      <c r="G1346" s="677"/>
      <c r="H1346" s="874"/>
      <c r="I1346" s="875"/>
      <c r="J1346" s="875"/>
      <c r="K1346" s="876"/>
      <c r="L1346" s="876"/>
      <c r="M1346" s="876"/>
      <c r="N1346" s="876"/>
      <c r="O1346" s="876"/>
      <c r="P1346" s="876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3"/>
      <c r="E1347" s="677"/>
      <c r="F1347" s="677"/>
      <c r="G1347" s="677"/>
      <c r="H1347" s="874"/>
      <c r="I1347" s="875"/>
      <c r="J1347" s="875"/>
      <c r="K1347" s="876"/>
      <c r="L1347" s="876"/>
      <c r="M1347" s="876"/>
      <c r="N1347" s="876"/>
      <c r="O1347" s="876"/>
      <c r="P1347" s="876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3"/>
      <c r="E1348" s="677"/>
      <c r="F1348" s="677"/>
      <c r="G1348" s="677"/>
      <c r="H1348" s="874"/>
      <c r="I1348" s="875"/>
      <c r="J1348" s="875"/>
      <c r="K1348" s="876"/>
      <c r="L1348" s="876"/>
      <c r="M1348" s="876"/>
      <c r="N1348" s="876"/>
      <c r="O1348" s="876"/>
      <c r="P1348" s="876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3"/>
      <c r="E1349" s="677"/>
      <c r="F1349" s="677"/>
      <c r="G1349" s="677"/>
      <c r="H1349" s="874"/>
      <c r="I1349" s="875"/>
      <c r="J1349" s="875"/>
      <c r="K1349" s="876"/>
      <c r="L1349" s="876"/>
      <c r="M1349" s="876"/>
      <c r="N1349" s="876"/>
      <c r="O1349" s="876"/>
      <c r="P1349" s="876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3"/>
      <c r="E1350" s="677"/>
      <c r="F1350" s="677"/>
      <c r="G1350" s="677"/>
      <c r="H1350" s="874"/>
      <c r="I1350" s="875"/>
      <c r="J1350" s="875"/>
      <c r="K1350" s="876"/>
      <c r="L1350" s="876"/>
      <c r="M1350" s="876"/>
      <c r="N1350" s="876"/>
      <c r="O1350" s="876"/>
      <c r="P1350" s="876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3"/>
      <c r="E1351" s="677"/>
      <c r="F1351" s="677"/>
      <c r="G1351" s="677"/>
      <c r="H1351" s="874"/>
      <c r="I1351" s="875"/>
      <c r="J1351" s="875"/>
      <c r="K1351" s="876"/>
      <c r="L1351" s="876"/>
      <c r="M1351" s="876"/>
      <c r="N1351" s="876"/>
      <c r="O1351" s="876"/>
      <c r="P1351" s="876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3"/>
      <c r="E1352" s="677"/>
      <c r="F1352" s="677"/>
      <c r="G1352" s="677"/>
      <c r="H1352" s="874"/>
      <c r="I1352" s="875"/>
      <c r="J1352" s="875"/>
      <c r="K1352" s="876"/>
      <c r="L1352" s="876"/>
      <c r="M1352" s="876"/>
      <c r="N1352" s="876"/>
      <c r="O1352" s="876"/>
      <c r="P1352" s="876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3"/>
      <c r="E1353" s="677"/>
      <c r="F1353" s="677"/>
      <c r="G1353" s="677"/>
      <c r="H1353" s="874"/>
      <c r="I1353" s="875"/>
      <c r="J1353" s="875"/>
      <c r="K1353" s="876"/>
      <c r="L1353" s="876"/>
      <c r="M1353" s="876"/>
      <c r="N1353" s="876"/>
      <c r="O1353" s="876"/>
      <c r="P1353" s="876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3"/>
      <c r="E1354" s="677"/>
      <c r="F1354" s="677"/>
      <c r="G1354" s="677"/>
      <c r="H1354" s="874"/>
      <c r="I1354" s="875"/>
      <c r="J1354" s="875"/>
      <c r="K1354" s="876"/>
      <c r="L1354" s="876"/>
      <c r="M1354" s="876"/>
      <c r="N1354" s="876"/>
      <c r="O1354" s="876"/>
      <c r="P1354" s="876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3"/>
      <c r="E1355" s="677"/>
      <c r="F1355" s="677"/>
      <c r="G1355" s="677"/>
      <c r="H1355" s="874"/>
      <c r="I1355" s="875"/>
      <c r="J1355" s="875"/>
      <c r="K1355" s="876"/>
      <c r="L1355" s="876"/>
      <c r="M1355" s="876"/>
      <c r="N1355" s="876"/>
      <c r="O1355" s="876"/>
      <c r="P1355" s="876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3"/>
      <c r="E1356" s="677"/>
      <c r="F1356" s="677"/>
      <c r="G1356" s="677"/>
      <c r="H1356" s="874"/>
      <c r="I1356" s="875"/>
      <c r="J1356" s="875"/>
      <c r="K1356" s="876"/>
      <c r="L1356" s="876"/>
      <c r="M1356" s="876"/>
      <c r="N1356" s="876"/>
      <c r="O1356" s="876"/>
      <c r="P1356" s="876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3"/>
      <c r="E1357" s="677"/>
      <c r="F1357" s="677"/>
      <c r="G1357" s="677"/>
      <c r="H1357" s="874"/>
      <c r="I1357" s="875"/>
      <c r="J1357" s="875"/>
      <c r="K1357" s="876"/>
      <c r="L1357" s="876"/>
      <c r="M1357" s="876"/>
      <c r="N1357" s="876"/>
      <c r="O1357" s="876"/>
      <c r="P1357" s="876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3"/>
      <c r="E1358" s="677"/>
      <c r="F1358" s="677"/>
      <c r="G1358" s="677"/>
      <c r="H1358" s="874"/>
      <c r="I1358" s="875"/>
      <c r="J1358" s="875"/>
      <c r="K1358" s="876"/>
      <c r="L1358" s="876"/>
      <c r="M1358" s="876"/>
      <c r="N1358" s="876"/>
      <c r="O1358" s="876"/>
      <c r="P1358" s="876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3"/>
      <c r="E1359" s="677"/>
      <c r="F1359" s="677"/>
      <c r="G1359" s="677"/>
      <c r="H1359" s="874"/>
      <c r="I1359" s="875"/>
      <c r="J1359" s="875"/>
      <c r="K1359" s="876"/>
      <c r="L1359" s="876"/>
      <c r="M1359" s="876"/>
      <c r="N1359" s="876"/>
      <c r="O1359" s="876"/>
      <c r="P1359" s="876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3"/>
      <c r="E1360" s="677"/>
      <c r="F1360" s="677"/>
      <c r="G1360" s="677"/>
      <c r="H1360" s="874"/>
      <c r="I1360" s="875"/>
      <c r="J1360" s="875"/>
      <c r="K1360" s="876"/>
      <c r="L1360" s="876"/>
      <c r="M1360" s="876"/>
      <c r="N1360" s="876"/>
      <c r="O1360" s="876"/>
      <c r="P1360" s="876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3"/>
      <c r="E1361" s="677"/>
      <c r="F1361" s="677"/>
      <c r="G1361" s="677"/>
      <c r="H1361" s="874"/>
      <c r="I1361" s="875"/>
      <c r="J1361" s="875"/>
      <c r="K1361" s="876"/>
      <c r="L1361" s="876"/>
      <c r="M1361" s="876"/>
      <c r="N1361" s="876"/>
      <c r="O1361" s="876"/>
      <c r="P1361" s="876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3"/>
      <c r="E1362" s="677"/>
      <c r="F1362" s="677"/>
      <c r="G1362" s="677"/>
      <c r="H1362" s="874"/>
      <c r="I1362" s="875"/>
      <c r="J1362" s="875"/>
      <c r="K1362" s="876"/>
      <c r="L1362" s="876"/>
      <c r="M1362" s="876"/>
      <c r="N1362" s="876"/>
      <c r="O1362" s="876"/>
      <c r="P1362" s="876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3"/>
      <c r="E1363" s="677"/>
      <c r="F1363" s="677"/>
      <c r="G1363" s="677"/>
      <c r="H1363" s="874"/>
      <c r="I1363" s="875"/>
      <c r="J1363" s="875"/>
      <c r="K1363" s="876"/>
      <c r="L1363" s="876"/>
      <c r="M1363" s="876"/>
      <c r="N1363" s="876"/>
      <c r="O1363" s="876"/>
      <c r="P1363" s="876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3"/>
      <c r="E1364" s="677"/>
      <c r="F1364" s="677"/>
      <c r="G1364" s="677"/>
      <c r="H1364" s="874"/>
      <c r="I1364" s="875"/>
      <c r="J1364" s="875"/>
      <c r="K1364" s="876"/>
      <c r="L1364" s="876"/>
      <c r="M1364" s="876"/>
      <c r="N1364" s="876"/>
      <c r="O1364" s="876"/>
      <c r="P1364" s="876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3"/>
      <c r="E1365" s="677"/>
      <c r="F1365" s="677"/>
      <c r="G1365" s="677"/>
      <c r="H1365" s="874"/>
      <c r="I1365" s="875"/>
      <c r="J1365" s="875"/>
      <c r="K1365" s="876"/>
      <c r="L1365" s="876"/>
      <c r="M1365" s="876"/>
      <c r="N1365" s="876"/>
      <c r="O1365" s="876"/>
      <c r="P1365" s="876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3"/>
      <c r="E1366" s="677"/>
      <c r="F1366" s="677"/>
      <c r="G1366" s="677"/>
      <c r="H1366" s="874"/>
      <c r="I1366" s="875"/>
      <c r="J1366" s="875"/>
      <c r="K1366" s="876"/>
      <c r="L1366" s="876"/>
      <c r="M1366" s="876"/>
      <c r="N1366" s="876"/>
      <c r="O1366" s="876"/>
      <c r="P1366" s="876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3"/>
      <c r="E1367" s="677"/>
      <c r="F1367" s="677"/>
      <c r="G1367" s="677"/>
      <c r="H1367" s="874"/>
      <c r="I1367" s="875"/>
      <c r="J1367" s="875"/>
      <c r="K1367" s="876"/>
      <c r="L1367" s="876"/>
      <c r="M1367" s="876"/>
      <c r="N1367" s="876"/>
      <c r="O1367" s="876"/>
      <c r="P1367" s="876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3"/>
      <c r="E1368" s="677"/>
      <c r="F1368" s="677"/>
      <c r="G1368" s="677"/>
      <c r="H1368" s="874"/>
      <c r="I1368" s="875"/>
      <c r="J1368" s="875"/>
      <c r="K1368" s="876"/>
      <c r="L1368" s="876"/>
      <c r="M1368" s="876"/>
      <c r="N1368" s="876"/>
      <c r="O1368" s="876"/>
      <c r="P1368" s="876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3"/>
      <c r="E1369" s="677"/>
      <c r="F1369" s="677"/>
      <c r="G1369" s="677"/>
      <c r="H1369" s="874"/>
      <c r="I1369" s="875"/>
      <c r="J1369" s="875"/>
      <c r="K1369" s="876"/>
      <c r="L1369" s="876"/>
      <c r="M1369" s="876"/>
      <c r="N1369" s="876"/>
      <c r="O1369" s="876"/>
      <c r="P1369" s="876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3"/>
      <c r="E1370" s="677"/>
      <c r="F1370" s="677"/>
      <c r="G1370" s="677"/>
      <c r="H1370" s="874"/>
      <c r="I1370" s="875"/>
      <c r="J1370" s="875"/>
      <c r="K1370" s="876"/>
      <c r="L1370" s="876"/>
      <c r="M1370" s="876"/>
      <c r="N1370" s="876"/>
      <c r="O1370" s="876"/>
      <c r="P1370" s="876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3"/>
      <c r="E1371" s="677"/>
      <c r="F1371" s="677"/>
      <c r="G1371" s="677"/>
      <c r="H1371" s="874"/>
      <c r="I1371" s="875"/>
      <c r="J1371" s="875"/>
      <c r="K1371" s="876"/>
      <c r="L1371" s="876"/>
      <c r="M1371" s="876"/>
      <c r="N1371" s="876"/>
      <c r="O1371" s="876"/>
      <c r="P1371" s="876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3"/>
      <c r="E1372" s="677"/>
      <c r="F1372" s="677"/>
      <c r="G1372" s="677"/>
      <c r="H1372" s="874"/>
      <c r="I1372" s="875"/>
      <c r="J1372" s="875"/>
      <c r="K1372" s="876"/>
      <c r="L1372" s="876"/>
      <c r="M1372" s="876"/>
      <c r="N1372" s="876"/>
      <c r="O1372" s="876"/>
      <c r="P1372" s="876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3"/>
      <c r="E1373" s="677"/>
      <c r="F1373" s="677"/>
      <c r="G1373" s="677"/>
      <c r="H1373" s="874"/>
      <c r="I1373" s="875"/>
      <c r="J1373" s="875"/>
      <c r="K1373" s="876"/>
      <c r="L1373" s="876"/>
      <c r="M1373" s="876"/>
      <c r="N1373" s="876"/>
      <c r="O1373" s="876"/>
      <c r="P1373" s="876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3"/>
      <c r="E1374" s="677"/>
      <c r="F1374" s="677"/>
      <c r="G1374" s="677"/>
      <c r="H1374" s="874"/>
      <c r="I1374" s="875"/>
      <c r="J1374" s="875"/>
      <c r="K1374" s="876"/>
      <c r="L1374" s="876"/>
      <c r="M1374" s="876"/>
      <c r="N1374" s="876"/>
      <c r="O1374" s="876"/>
      <c r="P1374" s="876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3"/>
      <c r="E1375" s="677"/>
      <c r="F1375" s="677"/>
      <c r="G1375" s="677"/>
      <c r="H1375" s="874"/>
      <c r="I1375" s="875"/>
      <c r="J1375" s="875"/>
      <c r="K1375" s="876"/>
      <c r="L1375" s="876"/>
      <c r="M1375" s="876"/>
      <c r="N1375" s="876"/>
      <c r="O1375" s="876"/>
      <c r="P1375" s="876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3"/>
      <c r="E1376" s="677"/>
      <c r="F1376" s="677"/>
      <c r="G1376" s="677"/>
      <c r="H1376" s="874"/>
      <c r="I1376" s="875"/>
      <c r="J1376" s="875"/>
      <c r="K1376" s="876"/>
      <c r="L1376" s="876"/>
      <c r="M1376" s="876"/>
      <c r="N1376" s="876"/>
      <c r="O1376" s="876"/>
      <c r="P1376" s="876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3"/>
      <c r="E1377" s="677"/>
      <c r="F1377" s="677"/>
      <c r="G1377" s="677"/>
      <c r="H1377" s="874"/>
      <c r="I1377" s="875"/>
      <c r="J1377" s="875"/>
      <c r="K1377" s="876"/>
      <c r="L1377" s="876"/>
      <c r="M1377" s="876"/>
      <c r="N1377" s="876"/>
      <c r="O1377" s="876"/>
      <c r="P1377" s="876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3"/>
      <c r="E1378" s="677"/>
      <c r="F1378" s="677"/>
      <c r="G1378" s="677"/>
      <c r="H1378" s="874"/>
      <c r="I1378" s="875"/>
      <c r="J1378" s="875"/>
      <c r="K1378" s="876"/>
      <c r="L1378" s="876"/>
      <c r="M1378" s="876"/>
      <c r="N1378" s="876"/>
      <c r="O1378" s="876"/>
      <c r="P1378" s="876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3"/>
      <c r="E1379" s="677"/>
      <c r="F1379" s="677"/>
      <c r="G1379" s="677"/>
      <c r="H1379" s="874"/>
      <c r="I1379" s="875"/>
      <c r="J1379" s="875"/>
      <c r="K1379" s="876"/>
      <c r="L1379" s="876"/>
      <c r="M1379" s="876"/>
      <c r="N1379" s="876"/>
      <c r="O1379" s="876"/>
      <c r="P1379" s="876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3"/>
      <c r="E1380" s="677"/>
      <c r="F1380" s="677"/>
      <c r="G1380" s="677"/>
      <c r="H1380" s="874"/>
      <c r="I1380" s="875"/>
      <c r="J1380" s="875"/>
      <c r="K1380" s="876"/>
      <c r="L1380" s="876"/>
      <c r="M1380" s="876"/>
      <c r="N1380" s="876"/>
      <c r="O1380" s="876"/>
      <c r="P1380" s="876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3"/>
      <c r="E1381" s="677"/>
      <c r="F1381" s="677"/>
      <c r="G1381" s="677"/>
      <c r="H1381" s="874"/>
      <c r="I1381" s="875"/>
      <c r="J1381" s="875"/>
      <c r="K1381" s="876"/>
      <c r="L1381" s="876"/>
      <c r="M1381" s="876"/>
      <c r="N1381" s="876"/>
      <c r="O1381" s="876"/>
      <c r="P1381" s="876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3"/>
      <c r="E1382" s="677"/>
      <c r="F1382" s="677"/>
      <c r="G1382" s="677"/>
      <c r="H1382" s="874"/>
      <c r="I1382" s="875"/>
      <c r="J1382" s="875"/>
      <c r="K1382" s="876"/>
      <c r="L1382" s="876"/>
      <c r="M1382" s="876"/>
      <c r="N1382" s="876"/>
      <c r="O1382" s="876"/>
      <c r="P1382" s="876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3"/>
      <c r="E1383" s="677"/>
      <c r="F1383" s="677"/>
      <c r="G1383" s="677"/>
      <c r="H1383" s="874"/>
      <c r="I1383" s="875"/>
      <c r="J1383" s="875"/>
      <c r="K1383" s="876"/>
      <c r="L1383" s="876"/>
      <c r="M1383" s="876"/>
      <c r="N1383" s="876"/>
      <c r="O1383" s="876"/>
      <c r="P1383" s="876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3"/>
      <c r="E1384" s="677"/>
      <c r="F1384" s="677"/>
      <c r="G1384" s="677"/>
      <c r="H1384" s="874"/>
      <c r="I1384" s="875"/>
      <c r="J1384" s="875"/>
      <c r="K1384" s="876"/>
      <c r="L1384" s="876"/>
      <c r="M1384" s="876"/>
      <c r="N1384" s="876"/>
      <c r="O1384" s="876"/>
      <c r="P1384" s="876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3"/>
      <c r="E1385" s="677"/>
      <c r="F1385" s="677"/>
      <c r="G1385" s="677"/>
      <c r="H1385" s="874"/>
      <c r="I1385" s="875"/>
      <c r="J1385" s="875"/>
      <c r="K1385" s="876"/>
      <c r="L1385" s="876"/>
      <c r="M1385" s="876"/>
      <c r="N1385" s="876"/>
      <c r="O1385" s="876"/>
      <c r="P1385" s="876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3"/>
      <c r="E1386" s="677"/>
      <c r="F1386" s="677"/>
      <c r="G1386" s="677"/>
      <c r="H1386" s="874"/>
      <c r="I1386" s="875"/>
      <c r="J1386" s="875"/>
      <c r="K1386" s="876"/>
      <c r="L1386" s="876"/>
      <c r="M1386" s="876"/>
      <c r="N1386" s="876"/>
      <c r="O1386" s="876"/>
      <c r="P1386" s="876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3"/>
      <c r="E1387" s="677"/>
      <c r="F1387" s="677"/>
      <c r="G1387" s="677"/>
      <c r="H1387" s="874"/>
      <c r="I1387" s="875"/>
      <c r="J1387" s="875"/>
      <c r="K1387" s="876"/>
      <c r="L1387" s="876"/>
      <c r="M1387" s="876"/>
      <c r="N1387" s="876"/>
      <c r="O1387" s="876"/>
      <c r="P1387" s="876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3"/>
      <c r="E1388" s="677"/>
      <c r="F1388" s="677"/>
      <c r="G1388" s="677"/>
      <c r="H1388" s="874"/>
      <c r="I1388" s="875"/>
      <c r="J1388" s="875"/>
      <c r="K1388" s="876"/>
      <c r="L1388" s="876"/>
      <c r="M1388" s="876"/>
      <c r="N1388" s="876"/>
      <c r="O1388" s="876"/>
      <c r="P1388" s="876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3"/>
      <c r="E1389" s="677"/>
      <c r="F1389" s="677"/>
      <c r="G1389" s="677"/>
      <c r="H1389" s="874"/>
      <c r="I1389" s="875"/>
      <c r="J1389" s="875"/>
      <c r="K1389" s="876"/>
      <c r="L1389" s="876"/>
      <c r="M1389" s="876"/>
      <c r="N1389" s="876"/>
      <c r="O1389" s="876"/>
      <c r="P1389" s="876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3"/>
      <c r="E1390" s="677"/>
      <c r="F1390" s="677"/>
      <c r="G1390" s="677"/>
      <c r="H1390" s="874"/>
      <c r="I1390" s="875"/>
      <c r="J1390" s="875"/>
      <c r="K1390" s="876"/>
      <c r="L1390" s="876"/>
      <c r="M1390" s="876"/>
      <c r="N1390" s="876"/>
      <c r="O1390" s="876"/>
      <c r="P1390" s="876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3"/>
      <c r="E1391" s="677"/>
      <c r="F1391" s="677"/>
      <c r="G1391" s="677"/>
      <c r="H1391" s="874"/>
      <c r="I1391" s="875"/>
      <c r="J1391" s="875"/>
      <c r="K1391" s="876"/>
      <c r="L1391" s="876"/>
      <c r="M1391" s="876"/>
      <c r="N1391" s="876"/>
      <c r="O1391" s="876"/>
      <c r="P1391" s="876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3"/>
      <c r="E1392" s="677"/>
      <c r="F1392" s="677"/>
      <c r="G1392" s="677"/>
      <c r="H1392" s="874"/>
      <c r="I1392" s="875"/>
      <c r="J1392" s="875"/>
      <c r="K1392" s="876"/>
      <c r="L1392" s="876"/>
      <c r="M1392" s="876"/>
      <c r="N1392" s="876"/>
      <c r="O1392" s="876"/>
      <c r="P1392" s="876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3"/>
      <c r="E1393" s="677"/>
      <c r="F1393" s="677"/>
      <c r="G1393" s="677"/>
      <c r="H1393" s="874"/>
      <c r="I1393" s="875"/>
      <c r="J1393" s="875"/>
      <c r="K1393" s="876"/>
      <c r="L1393" s="876"/>
      <c r="M1393" s="876"/>
      <c r="N1393" s="876"/>
      <c r="O1393" s="876"/>
      <c r="P1393" s="876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3"/>
      <c r="E1394" s="677"/>
      <c r="F1394" s="677"/>
      <c r="G1394" s="677"/>
      <c r="H1394" s="874"/>
      <c r="I1394" s="875"/>
      <c r="J1394" s="875"/>
      <c r="K1394" s="876"/>
      <c r="L1394" s="876"/>
      <c r="M1394" s="876"/>
      <c r="N1394" s="876"/>
      <c r="O1394" s="876"/>
      <c r="P1394" s="876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3"/>
      <c r="E1395" s="677"/>
      <c r="F1395" s="677"/>
      <c r="G1395" s="677"/>
      <c r="H1395" s="874"/>
      <c r="I1395" s="875"/>
      <c r="J1395" s="875"/>
      <c r="K1395" s="876"/>
      <c r="L1395" s="876"/>
      <c r="M1395" s="876"/>
      <c r="N1395" s="876"/>
      <c r="O1395" s="876"/>
      <c r="P1395" s="876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3"/>
      <c r="E1396" s="677"/>
      <c r="F1396" s="677"/>
      <c r="G1396" s="677"/>
      <c r="H1396" s="874"/>
      <c r="I1396" s="875"/>
      <c r="J1396" s="875"/>
      <c r="K1396" s="876"/>
      <c r="L1396" s="876"/>
      <c r="M1396" s="876"/>
      <c r="N1396" s="876"/>
      <c r="O1396" s="876"/>
      <c r="P1396" s="876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3"/>
      <c r="E1397" s="677"/>
      <c r="F1397" s="677"/>
      <c r="G1397" s="677"/>
      <c r="H1397" s="874"/>
      <c r="I1397" s="875"/>
      <c r="J1397" s="875"/>
      <c r="K1397" s="876"/>
      <c r="L1397" s="876"/>
      <c r="M1397" s="876"/>
      <c r="N1397" s="876"/>
      <c r="O1397" s="876"/>
      <c r="P1397" s="876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3"/>
      <c r="E1398" s="677"/>
      <c r="F1398" s="677"/>
      <c r="G1398" s="677"/>
      <c r="H1398" s="874"/>
      <c r="I1398" s="875"/>
      <c r="J1398" s="875"/>
      <c r="K1398" s="876"/>
      <c r="L1398" s="876"/>
      <c r="M1398" s="876"/>
      <c r="N1398" s="876"/>
      <c r="O1398" s="876"/>
      <c r="P1398" s="876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3"/>
      <c r="E1399" s="677"/>
      <c r="F1399" s="677"/>
      <c r="G1399" s="677"/>
      <c r="H1399" s="874"/>
      <c r="I1399" s="875"/>
      <c r="J1399" s="875"/>
      <c r="K1399" s="876"/>
      <c r="L1399" s="876"/>
      <c r="M1399" s="876"/>
      <c r="N1399" s="876"/>
      <c r="O1399" s="876"/>
      <c r="P1399" s="876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3"/>
      <c r="E1400" s="677"/>
      <c r="F1400" s="677"/>
      <c r="G1400" s="677"/>
      <c r="H1400" s="874"/>
      <c r="I1400" s="875"/>
      <c r="J1400" s="875"/>
      <c r="K1400" s="876"/>
      <c r="L1400" s="876"/>
      <c r="M1400" s="876"/>
      <c r="N1400" s="876"/>
      <c r="O1400" s="876"/>
      <c r="P1400" s="876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3"/>
      <c r="E1401" s="677"/>
      <c r="F1401" s="677"/>
      <c r="G1401" s="677"/>
      <c r="H1401" s="874"/>
      <c r="I1401" s="875"/>
      <c r="J1401" s="875"/>
      <c r="K1401" s="876"/>
      <c r="L1401" s="876"/>
      <c r="M1401" s="876"/>
      <c r="N1401" s="876"/>
      <c r="O1401" s="876"/>
      <c r="P1401" s="876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3"/>
      <c r="E1402" s="677"/>
      <c r="F1402" s="677"/>
      <c r="G1402" s="677"/>
      <c r="H1402" s="874"/>
      <c r="I1402" s="875"/>
      <c r="J1402" s="875"/>
      <c r="K1402" s="876"/>
      <c r="L1402" s="876"/>
      <c r="M1402" s="876"/>
      <c r="N1402" s="876"/>
      <c r="O1402" s="876"/>
      <c r="P1402" s="876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3"/>
      <c r="E1403" s="677"/>
      <c r="F1403" s="677"/>
      <c r="G1403" s="677"/>
      <c r="H1403" s="874"/>
      <c r="I1403" s="875"/>
      <c r="J1403" s="875"/>
      <c r="K1403" s="876"/>
      <c r="L1403" s="876"/>
      <c r="M1403" s="876"/>
      <c r="N1403" s="876"/>
      <c r="O1403" s="876"/>
      <c r="P1403" s="876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3"/>
      <c r="E1404" s="677"/>
      <c r="F1404" s="677"/>
      <c r="G1404" s="677"/>
      <c r="H1404" s="874"/>
      <c r="I1404" s="875"/>
      <c r="J1404" s="875"/>
      <c r="K1404" s="876"/>
      <c r="L1404" s="876"/>
      <c r="M1404" s="876"/>
      <c r="N1404" s="876"/>
      <c r="O1404" s="876"/>
      <c r="P1404" s="876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3"/>
      <c r="E1405" s="677"/>
      <c r="F1405" s="677"/>
      <c r="G1405" s="677"/>
      <c r="H1405" s="874"/>
      <c r="I1405" s="875"/>
      <c r="J1405" s="875"/>
      <c r="K1405" s="876"/>
      <c r="L1405" s="876"/>
      <c r="M1405" s="876"/>
      <c r="N1405" s="876"/>
      <c r="O1405" s="876"/>
      <c r="P1405" s="876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3"/>
      <c r="E1406" s="677"/>
      <c r="F1406" s="677"/>
      <c r="G1406" s="677"/>
      <c r="H1406" s="874"/>
      <c r="I1406" s="875"/>
      <c r="J1406" s="875"/>
      <c r="K1406" s="876"/>
      <c r="L1406" s="876"/>
      <c r="M1406" s="876"/>
      <c r="N1406" s="876"/>
      <c r="O1406" s="876"/>
      <c r="P1406" s="876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3"/>
      <c r="E1407" s="677"/>
      <c r="F1407" s="677"/>
      <c r="G1407" s="677"/>
      <c r="H1407" s="874"/>
      <c r="I1407" s="875"/>
      <c r="J1407" s="875"/>
      <c r="K1407" s="876"/>
      <c r="L1407" s="876"/>
      <c r="M1407" s="876"/>
      <c r="N1407" s="876"/>
      <c r="O1407" s="876"/>
      <c r="P1407" s="876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3"/>
      <c r="E1408" s="677"/>
      <c r="F1408" s="677"/>
      <c r="G1408" s="677"/>
      <c r="H1408" s="874"/>
      <c r="I1408" s="875"/>
      <c r="J1408" s="875"/>
      <c r="K1408" s="876"/>
      <c r="L1408" s="876"/>
      <c r="M1408" s="876"/>
      <c r="N1408" s="876"/>
      <c r="O1408" s="876"/>
      <c r="P1408" s="876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3"/>
      <c r="E1409" s="677"/>
      <c r="F1409" s="677"/>
      <c r="G1409" s="677"/>
      <c r="H1409" s="874"/>
      <c r="I1409" s="875"/>
      <c r="J1409" s="875"/>
      <c r="K1409" s="876"/>
      <c r="L1409" s="876"/>
      <c r="M1409" s="876"/>
      <c r="N1409" s="876"/>
      <c r="O1409" s="876"/>
      <c r="P1409" s="876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3"/>
      <c r="E1410" s="677"/>
      <c r="F1410" s="677"/>
      <c r="G1410" s="677"/>
      <c r="H1410" s="874"/>
      <c r="I1410" s="875"/>
      <c r="J1410" s="875"/>
      <c r="K1410" s="876"/>
      <c r="L1410" s="876"/>
      <c r="M1410" s="876"/>
      <c r="N1410" s="876"/>
      <c r="O1410" s="876"/>
      <c r="P1410" s="876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3"/>
      <c r="E1411" s="677"/>
      <c r="F1411" s="677"/>
      <c r="G1411" s="677"/>
      <c r="H1411" s="874"/>
      <c r="I1411" s="875"/>
      <c r="J1411" s="875"/>
      <c r="K1411" s="876"/>
      <c r="L1411" s="876"/>
      <c r="M1411" s="876"/>
      <c r="N1411" s="876"/>
      <c r="O1411" s="876"/>
      <c r="P1411" s="876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3"/>
      <c r="E1412" s="677"/>
      <c r="F1412" s="677"/>
      <c r="G1412" s="677"/>
      <c r="H1412" s="874"/>
      <c r="I1412" s="875"/>
      <c r="J1412" s="875"/>
      <c r="K1412" s="876"/>
      <c r="L1412" s="876"/>
      <c r="M1412" s="876"/>
      <c r="N1412" s="876"/>
      <c r="O1412" s="876"/>
      <c r="P1412" s="876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3"/>
      <c r="E1413" s="677"/>
      <c r="F1413" s="677"/>
      <c r="G1413" s="677"/>
      <c r="H1413" s="874"/>
      <c r="I1413" s="875"/>
      <c r="J1413" s="875"/>
      <c r="K1413" s="876"/>
      <c r="L1413" s="876"/>
      <c r="M1413" s="876"/>
      <c r="N1413" s="876"/>
      <c r="O1413" s="876"/>
      <c r="P1413" s="876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3"/>
      <c r="E1414" s="677"/>
      <c r="F1414" s="677"/>
      <c r="G1414" s="677"/>
      <c r="H1414" s="874"/>
      <c r="I1414" s="875"/>
      <c r="J1414" s="875"/>
      <c r="K1414" s="876"/>
      <c r="L1414" s="876"/>
      <c r="M1414" s="876"/>
      <c r="N1414" s="876"/>
      <c r="O1414" s="876"/>
      <c r="P1414" s="876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3"/>
      <c r="E1415" s="677"/>
      <c r="F1415" s="677"/>
      <c r="G1415" s="677"/>
      <c r="H1415" s="874"/>
      <c r="I1415" s="875"/>
      <c r="J1415" s="875"/>
      <c r="K1415" s="876"/>
      <c r="L1415" s="876"/>
      <c r="M1415" s="876"/>
      <c r="N1415" s="876"/>
      <c r="O1415" s="876"/>
      <c r="P1415" s="876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3"/>
      <c r="E1416" s="677"/>
      <c r="F1416" s="677"/>
      <c r="G1416" s="677"/>
      <c r="H1416" s="874"/>
      <c r="I1416" s="875"/>
      <c r="J1416" s="875"/>
      <c r="K1416" s="876"/>
      <c r="L1416" s="876"/>
      <c r="M1416" s="876"/>
      <c r="N1416" s="876"/>
      <c r="O1416" s="876"/>
      <c r="P1416" s="876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3"/>
      <c r="E1417" s="677"/>
      <c r="F1417" s="677"/>
      <c r="G1417" s="677"/>
      <c r="H1417" s="874"/>
      <c r="I1417" s="875"/>
      <c r="J1417" s="875"/>
      <c r="K1417" s="876"/>
      <c r="L1417" s="876"/>
      <c r="M1417" s="876"/>
      <c r="N1417" s="876"/>
      <c r="O1417" s="876"/>
      <c r="P1417" s="876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3"/>
      <c r="E1418" s="677"/>
      <c r="F1418" s="677"/>
      <c r="G1418" s="677"/>
      <c r="H1418" s="874"/>
      <c r="I1418" s="875"/>
      <c r="J1418" s="875"/>
      <c r="K1418" s="876"/>
      <c r="L1418" s="876"/>
      <c r="M1418" s="876"/>
      <c r="N1418" s="876"/>
      <c r="O1418" s="876"/>
      <c r="P1418" s="876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3"/>
      <c r="E1419" s="677"/>
      <c r="F1419" s="677"/>
      <c r="G1419" s="677"/>
      <c r="H1419" s="874"/>
      <c r="I1419" s="875"/>
      <c r="J1419" s="875"/>
      <c r="K1419" s="876"/>
      <c r="L1419" s="876"/>
      <c r="M1419" s="876"/>
      <c r="N1419" s="876"/>
      <c r="O1419" s="876"/>
      <c r="P1419" s="876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3"/>
      <c r="E1420" s="677"/>
      <c r="F1420" s="677"/>
      <c r="G1420" s="677"/>
      <c r="H1420" s="874"/>
      <c r="I1420" s="875"/>
      <c r="J1420" s="875"/>
      <c r="K1420" s="876"/>
      <c r="L1420" s="876"/>
      <c r="M1420" s="876"/>
      <c r="N1420" s="876"/>
      <c r="O1420" s="876"/>
      <c r="P1420" s="876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3"/>
      <c r="E1421" s="677"/>
      <c r="F1421" s="677"/>
      <c r="G1421" s="677"/>
      <c r="H1421" s="874"/>
      <c r="I1421" s="875"/>
      <c r="J1421" s="875"/>
      <c r="K1421" s="876"/>
      <c r="L1421" s="876"/>
      <c r="M1421" s="876"/>
      <c r="N1421" s="876"/>
      <c r="O1421" s="876"/>
      <c r="P1421" s="876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3"/>
      <c r="E1422" s="677"/>
      <c r="F1422" s="677"/>
      <c r="G1422" s="677"/>
      <c r="H1422" s="874"/>
      <c r="I1422" s="875"/>
      <c r="J1422" s="875"/>
      <c r="K1422" s="876"/>
      <c r="L1422" s="876"/>
      <c r="M1422" s="876"/>
      <c r="N1422" s="876"/>
      <c r="O1422" s="876"/>
      <c r="P1422" s="876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3"/>
      <c r="E1423" s="677"/>
      <c r="F1423" s="677"/>
      <c r="G1423" s="677"/>
      <c r="H1423" s="874"/>
      <c r="I1423" s="875"/>
      <c r="J1423" s="875"/>
      <c r="K1423" s="876"/>
      <c r="L1423" s="876"/>
      <c r="M1423" s="876"/>
      <c r="N1423" s="876"/>
      <c r="O1423" s="876"/>
      <c r="P1423" s="876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3"/>
      <c r="E1424" s="677"/>
      <c r="F1424" s="677"/>
      <c r="G1424" s="677"/>
      <c r="H1424" s="874"/>
      <c r="I1424" s="875"/>
      <c r="J1424" s="875"/>
      <c r="K1424" s="876"/>
      <c r="L1424" s="876"/>
      <c r="M1424" s="876"/>
      <c r="N1424" s="876"/>
      <c r="O1424" s="876"/>
      <c r="P1424" s="876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3"/>
      <c r="E1425" s="677"/>
      <c r="F1425" s="677"/>
      <c r="G1425" s="677"/>
      <c r="H1425" s="874"/>
      <c r="I1425" s="875"/>
      <c r="J1425" s="875"/>
      <c r="K1425" s="876"/>
      <c r="L1425" s="876"/>
      <c r="M1425" s="876"/>
      <c r="N1425" s="876"/>
      <c r="O1425" s="876"/>
      <c r="P1425" s="876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3"/>
      <c r="E1426" s="677"/>
      <c r="F1426" s="677"/>
      <c r="G1426" s="677"/>
      <c r="H1426" s="874"/>
      <c r="I1426" s="875"/>
      <c r="J1426" s="875"/>
      <c r="K1426" s="876"/>
      <c r="L1426" s="876"/>
      <c r="M1426" s="876"/>
      <c r="N1426" s="876"/>
      <c r="O1426" s="876"/>
      <c r="P1426" s="876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3"/>
      <c r="E1427" s="677"/>
      <c r="F1427" s="677"/>
      <c r="G1427" s="677"/>
      <c r="H1427" s="874"/>
      <c r="I1427" s="875"/>
      <c r="J1427" s="875"/>
      <c r="K1427" s="876"/>
      <c r="L1427" s="876"/>
      <c r="M1427" s="876"/>
      <c r="N1427" s="876"/>
      <c r="O1427" s="876"/>
      <c r="P1427" s="876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3"/>
      <c r="E1428" s="677"/>
      <c r="F1428" s="677"/>
      <c r="G1428" s="677"/>
      <c r="H1428" s="874"/>
      <c r="I1428" s="875"/>
      <c r="J1428" s="875"/>
      <c r="K1428" s="876"/>
      <c r="L1428" s="876"/>
      <c r="M1428" s="876"/>
      <c r="N1428" s="876"/>
      <c r="O1428" s="876"/>
      <c r="P1428" s="876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3"/>
      <c r="E1429" s="677"/>
      <c r="F1429" s="677"/>
      <c r="G1429" s="677"/>
      <c r="H1429" s="874"/>
      <c r="I1429" s="875"/>
      <c r="J1429" s="875"/>
      <c r="K1429" s="876"/>
      <c r="L1429" s="876"/>
      <c r="M1429" s="876"/>
      <c r="N1429" s="876"/>
      <c r="O1429" s="876"/>
      <c r="P1429" s="876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3"/>
      <c r="E1430" s="677"/>
      <c r="F1430" s="677"/>
      <c r="G1430" s="677"/>
      <c r="H1430" s="874"/>
      <c r="I1430" s="875"/>
      <c r="J1430" s="875"/>
      <c r="K1430" s="876"/>
      <c r="L1430" s="876"/>
      <c r="M1430" s="876"/>
      <c r="N1430" s="876"/>
      <c r="O1430" s="876"/>
      <c r="P1430" s="876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3"/>
      <c r="E1431" s="677"/>
      <c r="F1431" s="677"/>
      <c r="G1431" s="677"/>
      <c r="H1431" s="874"/>
      <c r="I1431" s="875"/>
      <c r="J1431" s="875"/>
      <c r="K1431" s="876"/>
      <c r="L1431" s="876"/>
      <c r="M1431" s="876"/>
      <c r="N1431" s="876"/>
      <c r="O1431" s="876"/>
      <c r="P1431" s="876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3"/>
      <c r="E1432" s="677"/>
      <c r="F1432" s="677"/>
      <c r="G1432" s="677"/>
      <c r="H1432" s="874"/>
      <c r="I1432" s="875"/>
      <c r="J1432" s="875"/>
      <c r="K1432" s="876"/>
      <c r="L1432" s="876"/>
      <c r="M1432" s="876"/>
      <c r="N1432" s="876"/>
      <c r="O1432" s="876"/>
      <c r="P1432" s="876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3"/>
      <c r="E1433" s="677"/>
      <c r="F1433" s="677"/>
      <c r="G1433" s="677"/>
      <c r="H1433" s="874"/>
      <c r="I1433" s="875"/>
      <c r="J1433" s="875"/>
      <c r="K1433" s="876"/>
      <c r="L1433" s="876"/>
      <c r="M1433" s="876"/>
      <c r="N1433" s="876"/>
      <c r="O1433" s="876"/>
      <c r="P1433" s="876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3"/>
      <c r="E1434" s="677"/>
      <c r="F1434" s="677"/>
      <c r="G1434" s="677"/>
      <c r="H1434" s="874"/>
      <c r="I1434" s="875"/>
      <c r="J1434" s="875"/>
      <c r="K1434" s="876"/>
      <c r="L1434" s="876"/>
      <c r="M1434" s="876"/>
      <c r="N1434" s="876"/>
      <c r="O1434" s="876"/>
      <c r="P1434" s="876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3"/>
      <c r="E1435" s="677"/>
      <c r="F1435" s="677"/>
      <c r="G1435" s="677"/>
      <c r="H1435" s="874"/>
      <c r="I1435" s="875"/>
      <c r="J1435" s="875"/>
      <c r="K1435" s="876"/>
      <c r="L1435" s="876"/>
      <c r="M1435" s="876"/>
      <c r="N1435" s="876"/>
      <c r="O1435" s="876"/>
      <c r="P1435" s="876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3"/>
      <c r="E1436" s="677"/>
      <c r="F1436" s="677"/>
      <c r="G1436" s="677"/>
      <c r="H1436" s="874"/>
      <c r="I1436" s="875"/>
      <c r="J1436" s="875"/>
      <c r="K1436" s="876"/>
      <c r="L1436" s="876"/>
      <c r="M1436" s="876"/>
      <c r="N1436" s="876"/>
      <c r="O1436" s="876"/>
      <c r="P1436" s="876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3"/>
      <c r="E1437" s="677"/>
      <c r="F1437" s="677"/>
      <c r="G1437" s="677"/>
      <c r="H1437" s="874"/>
      <c r="I1437" s="875"/>
      <c r="J1437" s="875"/>
      <c r="K1437" s="876"/>
      <c r="L1437" s="876"/>
      <c r="M1437" s="876"/>
      <c r="N1437" s="876"/>
      <c r="O1437" s="876"/>
      <c r="P1437" s="876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3"/>
      <c r="E1438" s="677"/>
      <c r="F1438" s="677"/>
      <c r="G1438" s="677"/>
      <c r="H1438" s="874"/>
      <c r="I1438" s="875"/>
      <c r="J1438" s="875"/>
      <c r="K1438" s="876"/>
      <c r="L1438" s="876"/>
      <c r="M1438" s="876"/>
      <c r="N1438" s="876"/>
      <c r="O1438" s="876"/>
      <c r="P1438" s="876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3"/>
      <c r="E1439" s="677"/>
      <c r="F1439" s="677"/>
      <c r="G1439" s="677"/>
      <c r="H1439" s="874"/>
      <c r="I1439" s="875"/>
      <c r="J1439" s="875"/>
      <c r="K1439" s="876"/>
      <c r="L1439" s="876"/>
      <c r="M1439" s="876"/>
      <c r="N1439" s="876"/>
      <c r="O1439" s="876"/>
      <c r="P1439" s="876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3"/>
      <c r="E1440" s="677"/>
      <c r="F1440" s="677"/>
      <c r="G1440" s="677"/>
      <c r="H1440" s="874"/>
      <c r="I1440" s="875"/>
      <c r="J1440" s="875"/>
      <c r="K1440" s="876"/>
      <c r="L1440" s="876"/>
      <c r="M1440" s="876"/>
      <c r="N1440" s="876"/>
      <c r="O1440" s="876"/>
      <c r="P1440" s="876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3"/>
      <c r="E1441" s="677"/>
      <c r="F1441" s="677"/>
      <c r="G1441" s="677"/>
      <c r="H1441" s="874"/>
      <c r="I1441" s="875"/>
      <c r="J1441" s="875"/>
      <c r="K1441" s="876"/>
      <c r="L1441" s="876"/>
      <c r="M1441" s="876"/>
      <c r="N1441" s="876"/>
      <c r="O1441" s="876"/>
      <c r="P1441" s="876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3"/>
      <c r="E1442" s="677"/>
      <c r="F1442" s="677"/>
      <c r="G1442" s="677"/>
      <c r="H1442" s="874"/>
      <c r="I1442" s="875"/>
      <c r="J1442" s="875"/>
      <c r="K1442" s="876"/>
      <c r="L1442" s="876"/>
      <c r="M1442" s="876"/>
      <c r="N1442" s="876"/>
      <c r="O1442" s="876"/>
      <c r="P1442" s="876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3"/>
      <c r="E1443" s="677"/>
      <c r="F1443" s="677"/>
      <c r="G1443" s="677"/>
      <c r="H1443" s="874"/>
      <c r="I1443" s="875"/>
      <c r="J1443" s="875"/>
      <c r="K1443" s="876"/>
      <c r="L1443" s="876"/>
      <c r="M1443" s="876"/>
      <c r="N1443" s="876"/>
      <c r="O1443" s="876"/>
      <c r="P1443" s="876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3"/>
      <c r="E1444" s="677"/>
      <c r="F1444" s="677"/>
      <c r="G1444" s="677"/>
      <c r="H1444" s="874"/>
      <c r="I1444" s="875"/>
      <c r="J1444" s="875"/>
      <c r="K1444" s="876"/>
      <c r="L1444" s="876"/>
      <c r="M1444" s="876"/>
      <c r="N1444" s="876"/>
      <c r="O1444" s="876"/>
      <c r="P1444" s="876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3"/>
      <c r="E1445" s="677"/>
      <c r="F1445" s="677"/>
      <c r="G1445" s="677"/>
      <c r="H1445" s="874"/>
      <c r="I1445" s="875"/>
      <c r="J1445" s="875"/>
      <c r="K1445" s="876"/>
      <c r="L1445" s="876"/>
      <c r="M1445" s="876"/>
      <c r="N1445" s="876"/>
      <c r="O1445" s="876"/>
      <c r="P1445" s="876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3"/>
      <c r="E1446" s="677"/>
      <c r="F1446" s="677"/>
      <c r="G1446" s="677"/>
      <c r="H1446" s="874"/>
      <c r="I1446" s="875"/>
      <c r="J1446" s="875"/>
      <c r="K1446" s="876"/>
      <c r="L1446" s="876"/>
      <c r="M1446" s="876"/>
      <c r="N1446" s="876"/>
      <c r="O1446" s="876"/>
      <c r="P1446" s="876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3"/>
      <c r="E1447" s="677"/>
      <c r="F1447" s="677"/>
      <c r="G1447" s="677"/>
      <c r="H1447" s="874"/>
      <c r="I1447" s="875"/>
      <c r="J1447" s="875"/>
      <c r="K1447" s="876"/>
      <c r="L1447" s="876"/>
      <c r="M1447" s="876"/>
      <c r="N1447" s="876"/>
      <c r="O1447" s="876"/>
      <c r="P1447" s="876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3"/>
      <c r="E1448" s="677"/>
      <c r="F1448" s="677"/>
      <c r="G1448" s="677"/>
      <c r="H1448" s="874"/>
      <c r="I1448" s="875"/>
      <c r="J1448" s="875"/>
      <c r="K1448" s="876"/>
      <c r="L1448" s="876"/>
      <c r="M1448" s="876"/>
      <c r="N1448" s="876"/>
      <c r="O1448" s="876"/>
      <c r="P1448" s="876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3"/>
      <c r="E1449" s="677"/>
      <c r="F1449" s="677"/>
      <c r="G1449" s="677"/>
      <c r="H1449" s="874"/>
      <c r="I1449" s="875"/>
      <c r="J1449" s="875"/>
      <c r="K1449" s="876"/>
      <c r="L1449" s="876"/>
      <c r="M1449" s="876"/>
      <c r="N1449" s="876"/>
      <c r="O1449" s="876"/>
      <c r="P1449" s="876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3"/>
      <c r="E1450" s="677"/>
      <c r="F1450" s="677"/>
      <c r="G1450" s="677"/>
      <c r="H1450" s="874"/>
      <c r="I1450" s="875"/>
      <c r="J1450" s="875"/>
      <c r="K1450" s="876"/>
      <c r="L1450" s="876"/>
      <c r="M1450" s="876"/>
      <c r="N1450" s="876"/>
      <c r="O1450" s="876"/>
      <c r="P1450" s="876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3"/>
      <c r="E1451" s="677"/>
      <c r="F1451" s="677"/>
      <c r="G1451" s="677"/>
      <c r="H1451" s="874"/>
      <c r="I1451" s="875"/>
      <c r="J1451" s="875"/>
      <c r="K1451" s="876"/>
      <c r="L1451" s="876"/>
      <c r="M1451" s="876"/>
      <c r="N1451" s="876"/>
      <c r="O1451" s="876"/>
      <c r="P1451" s="876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3"/>
      <c r="E1452" s="677"/>
      <c r="F1452" s="677"/>
      <c r="G1452" s="677"/>
      <c r="H1452" s="874"/>
      <c r="I1452" s="875"/>
      <c r="J1452" s="875"/>
      <c r="K1452" s="876"/>
      <c r="L1452" s="876"/>
      <c r="M1452" s="876"/>
      <c r="N1452" s="876"/>
      <c r="O1452" s="876"/>
      <c r="P1452" s="876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3"/>
      <c r="E1453" s="677"/>
      <c r="F1453" s="677"/>
      <c r="G1453" s="677"/>
      <c r="H1453" s="874"/>
      <c r="I1453" s="875"/>
      <c r="J1453" s="875"/>
      <c r="K1453" s="876"/>
      <c r="L1453" s="876"/>
      <c r="M1453" s="876"/>
      <c r="N1453" s="876"/>
      <c r="O1453" s="876"/>
      <c r="P1453" s="876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3"/>
      <c r="E1454" s="677"/>
      <c r="F1454" s="677"/>
      <c r="G1454" s="677"/>
      <c r="H1454" s="874"/>
      <c r="I1454" s="875"/>
      <c r="J1454" s="875"/>
      <c r="K1454" s="876"/>
      <c r="L1454" s="876"/>
      <c r="M1454" s="876"/>
      <c r="N1454" s="876"/>
      <c r="O1454" s="876"/>
      <c r="P1454" s="876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3"/>
      <c r="E1455" s="677"/>
      <c r="F1455" s="677"/>
      <c r="G1455" s="677"/>
      <c r="H1455" s="874"/>
      <c r="I1455" s="875"/>
      <c r="J1455" s="875"/>
      <c r="K1455" s="876"/>
      <c r="L1455" s="876"/>
      <c r="M1455" s="876"/>
      <c r="N1455" s="876"/>
      <c r="O1455" s="876"/>
      <c r="P1455" s="876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3"/>
      <c r="E1456" s="677"/>
      <c r="F1456" s="677"/>
      <c r="G1456" s="677"/>
      <c r="H1456" s="874"/>
      <c r="I1456" s="875"/>
      <c r="J1456" s="875"/>
      <c r="K1456" s="876"/>
      <c r="L1456" s="876"/>
      <c r="M1456" s="876"/>
      <c r="N1456" s="876"/>
      <c r="O1456" s="876"/>
      <c r="P1456" s="876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3"/>
      <c r="E1457" s="677"/>
      <c r="F1457" s="677"/>
      <c r="G1457" s="677"/>
      <c r="H1457" s="874"/>
      <c r="I1457" s="875"/>
      <c r="J1457" s="875"/>
      <c r="K1457" s="876"/>
      <c r="L1457" s="876"/>
      <c r="M1457" s="876"/>
      <c r="N1457" s="876"/>
      <c r="O1457" s="876"/>
      <c r="P1457" s="876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3"/>
      <c r="E1458" s="677"/>
      <c r="F1458" s="677"/>
      <c r="G1458" s="677"/>
      <c r="H1458" s="874"/>
      <c r="I1458" s="875"/>
      <c r="J1458" s="875"/>
      <c r="K1458" s="876"/>
      <c r="L1458" s="876"/>
      <c r="M1458" s="876"/>
      <c r="N1458" s="876"/>
      <c r="O1458" s="876"/>
      <c r="P1458" s="876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3"/>
      <c r="E1459" s="677"/>
      <c r="F1459" s="677"/>
      <c r="G1459" s="677"/>
      <c r="H1459" s="874"/>
      <c r="I1459" s="875"/>
      <c r="J1459" s="875"/>
      <c r="K1459" s="876"/>
      <c r="L1459" s="876"/>
      <c r="M1459" s="876"/>
      <c r="N1459" s="876"/>
      <c r="O1459" s="876"/>
      <c r="P1459" s="876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3"/>
      <c r="E1460" s="677"/>
      <c r="F1460" s="677"/>
      <c r="G1460" s="677"/>
      <c r="H1460" s="874"/>
      <c r="I1460" s="875"/>
      <c r="J1460" s="875"/>
      <c r="K1460" s="876"/>
      <c r="L1460" s="876"/>
      <c r="M1460" s="876"/>
      <c r="N1460" s="876"/>
      <c r="O1460" s="876"/>
      <c r="P1460" s="876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3"/>
      <c r="E1461" s="677"/>
      <c r="F1461" s="677"/>
      <c r="G1461" s="677"/>
      <c r="H1461" s="874"/>
      <c r="I1461" s="875"/>
      <c r="J1461" s="875"/>
      <c r="K1461" s="876"/>
      <c r="L1461" s="876"/>
      <c r="M1461" s="876"/>
      <c r="N1461" s="876"/>
      <c r="O1461" s="876"/>
      <c r="P1461" s="876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3"/>
      <c r="E1462" s="677"/>
      <c r="F1462" s="677"/>
      <c r="G1462" s="677"/>
      <c r="H1462" s="874"/>
      <c r="I1462" s="875"/>
      <c r="J1462" s="875"/>
      <c r="K1462" s="876"/>
      <c r="L1462" s="876"/>
      <c r="M1462" s="876"/>
      <c r="N1462" s="876"/>
      <c r="O1462" s="876"/>
      <c r="P1462" s="876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3"/>
      <c r="E1463" s="677"/>
      <c r="F1463" s="677"/>
      <c r="G1463" s="677"/>
      <c r="H1463" s="874"/>
      <c r="I1463" s="875"/>
      <c r="J1463" s="875"/>
      <c r="K1463" s="876"/>
      <c r="L1463" s="876"/>
      <c r="M1463" s="876"/>
      <c r="N1463" s="876"/>
      <c r="O1463" s="876"/>
      <c r="P1463" s="876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3"/>
      <c r="E1464" s="677"/>
      <c r="F1464" s="677"/>
      <c r="G1464" s="677"/>
      <c r="H1464" s="874"/>
      <c r="I1464" s="875"/>
      <c r="J1464" s="875"/>
      <c r="K1464" s="876"/>
      <c r="L1464" s="876"/>
      <c r="M1464" s="876"/>
      <c r="N1464" s="876"/>
      <c r="O1464" s="876"/>
      <c r="P1464" s="876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3"/>
      <c r="E1465" s="677"/>
      <c r="F1465" s="677"/>
      <c r="G1465" s="677"/>
      <c r="H1465" s="874"/>
      <c r="I1465" s="875"/>
      <c r="J1465" s="875"/>
      <c r="K1465" s="876"/>
      <c r="L1465" s="876"/>
      <c r="M1465" s="876"/>
      <c r="N1465" s="876"/>
      <c r="O1465" s="876"/>
      <c r="P1465" s="876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3"/>
      <c r="E1466" s="677"/>
      <c r="F1466" s="677"/>
      <c r="G1466" s="677"/>
      <c r="H1466" s="874"/>
      <c r="I1466" s="875"/>
      <c r="J1466" s="875"/>
      <c r="K1466" s="876"/>
      <c r="L1466" s="876"/>
      <c r="M1466" s="876"/>
      <c r="N1466" s="876"/>
      <c r="O1466" s="876"/>
      <c r="P1466" s="876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3"/>
      <c r="E1467" s="677"/>
      <c r="F1467" s="677"/>
      <c r="G1467" s="677"/>
      <c r="H1467" s="874"/>
      <c r="I1467" s="875"/>
      <c r="J1467" s="875"/>
      <c r="K1467" s="876"/>
      <c r="L1467" s="876"/>
      <c r="M1467" s="876"/>
      <c r="N1467" s="876"/>
      <c r="O1467" s="876"/>
      <c r="P1467" s="876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3"/>
      <c r="E1468" s="677"/>
      <c r="F1468" s="677"/>
      <c r="G1468" s="677"/>
      <c r="H1468" s="874"/>
      <c r="I1468" s="875"/>
      <c r="J1468" s="875"/>
      <c r="K1468" s="876"/>
      <c r="L1468" s="876"/>
      <c r="M1468" s="876"/>
      <c r="N1468" s="876"/>
      <c r="O1468" s="876"/>
      <c r="P1468" s="876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3"/>
      <c r="E1469" s="677"/>
      <c r="F1469" s="677"/>
      <c r="G1469" s="677"/>
      <c r="H1469" s="874"/>
      <c r="I1469" s="875"/>
      <c r="J1469" s="875"/>
      <c r="K1469" s="876"/>
      <c r="L1469" s="876"/>
      <c r="M1469" s="876"/>
      <c r="N1469" s="876"/>
      <c r="O1469" s="876"/>
      <c r="P1469" s="876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3"/>
      <c r="E1470" s="677"/>
      <c r="F1470" s="677"/>
      <c r="G1470" s="677"/>
      <c r="H1470" s="874"/>
      <c r="I1470" s="875"/>
      <c r="J1470" s="875"/>
      <c r="K1470" s="876"/>
      <c r="L1470" s="876"/>
      <c r="M1470" s="876"/>
      <c r="N1470" s="876"/>
      <c r="O1470" s="876"/>
      <c r="P1470" s="876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3"/>
      <c r="E1471" s="677"/>
      <c r="F1471" s="677"/>
      <c r="G1471" s="677"/>
      <c r="H1471" s="874"/>
      <c r="I1471" s="875"/>
      <c r="J1471" s="875"/>
      <c r="K1471" s="876"/>
      <c r="L1471" s="876"/>
      <c r="M1471" s="876"/>
      <c r="N1471" s="876"/>
      <c r="O1471" s="876"/>
      <c r="P1471" s="876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3"/>
      <c r="E1472" s="677"/>
      <c r="F1472" s="677"/>
      <c r="G1472" s="677"/>
      <c r="H1472" s="874"/>
      <c r="I1472" s="875"/>
      <c r="J1472" s="875"/>
      <c r="K1472" s="876"/>
      <c r="L1472" s="876"/>
      <c r="M1472" s="876"/>
      <c r="N1472" s="876"/>
      <c r="O1472" s="876"/>
      <c r="P1472" s="876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3"/>
      <c r="E1473" s="677"/>
      <c r="F1473" s="677"/>
      <c r="G1473" s="677"/>
      <c r="H1473" s="874"/>
      <c r="I1473" s="875"/>
      <c r="J1473" s="875"/>
      <c r="K1473" s="876"/>
      <c r="L1473" s="876"/>
      <c r="M1473" s="876"/>
      <c r="N1473" s="876"/>
      <c r="O1473" s="876"/>
      <c r="P1473" s="876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3"/>
      <c r="E1474" s="677"/>
      <c r="F1474" s="677"/>
      <c r="G1474" s="677"/>
      <c r="H1474" s="874"/>
      <c r="I1474" s="875"/>
      <c r="J1474" s="875"/>
      <c r="K1474" s="876"/>
      <c r="L1474" s="876"/>
      <c r="M1474" s="876"/>
      <c r="N1474" s="876"/>
      <c r="O1474" s="876"/>
      <c r="P1474" s="876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3"/>
      <c r="E1475" s="677"/>
      <c r="F1475" s="677"/>
      <c r="G1475" s="677"/>
      <c r="H1475" s="874"/>
      <c r="I1475" s="875"/>
      <c r="J1475" s="875"/>
      <c r="K1475" s="876"/>
      <c r="L1475" s="876"/>
      <c r="M1475" s="876"/>
      <c r="N1475" s="876"/>
      <c r="O1475" s="876"/>
      <c r="P1475" s="876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3"/>
      <c r="E1476" s="677"/>
      <c r="F1476" s="677"/>
      <c r="G1476" s="677"/>
      <c r="H1476" s="874"/>
      <c r="I1476" s="875"/>
      <c r="J1476" s="875"/>
      <c r="K1476" s="876"/>
      <c r="L1476" s="876"/>
      <c r="M1476" s="876"/>
      <c r="N1476" s="876"/>
      <c r="O1476" s="876"/>
      <c r="P1476" s="876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3"/>
      <c r="E1477" s="677"/>
      <c r="F1477" s="677"/>
      <c r="G1477" s="677"/>
      <c r="H1477" s="874"/>
      <c r="I1477" s="875"/>
      <c r="J1477" s="875"/>
      <c r="K1477" s="876"/>
      <c r="L1477" s="876"/>
      <c r="M1477" s="876"/>
      <c r="N1477" s="876"/>
      <c r="O1477" s="876"/>
      <c r="P1477" s="876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3"/>
      <c r="E1478" s="677"/>
      <c r="F1478" s="677"/>
      <c r="G1478" s="677"/>
      <c r="H1478" s="874"/>
      <c r="I1478" s="875"/>
      <c r="J1478" s="875"/>
      <c r="K1478" s="876"/>
      <c r="L1478" s="876"/>
      <c r="M1478" s="876"/>
      <c r="N1478" s="876"/>
      <c r="O1478" s="876"/>
      <c r="P1478" s="876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3"/>
      <c r="E1479" s="677"/>
      <c r="F1479" s="677"/>
      <c r="G1479" s="677"/>
      <c r="H1479" s="874"/>
      <c r="I1479" s="875"/>
      <c r="J1479" s="875"/>
      <c r="K1479" s="876"/>
      <c r="L1479" s="876"/>
      <c r="M1479" s="876"/>
      <c r="N1479" s="876"/>
      <c r="O1479" s="876"/>
      <c r="P1479" s="876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3"/>
      <c r="E1480" s="677"/>
      <c r="F1480" s="677"/>
      <c r="G1480" s="677"/>
      <c r="H1480" s="874"/>
      <c r="I1480" s="875"/>
      <c r="J1480" s="875"/>
      <c r="K1480" s="876"/>
      <c r="L1480" s="876"/>
      <c r="M1480" s="876"/>
      <c r="N1480" s="876"/>
      <c r="O1480" s="876"/>
      <c r="P1480" s="876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3"/>
      <c r="E1481" s="677"/>
      <c r="F1481" s="677"/>
      <c r="G1481" s="677"/>
      <c r="H1481" s="874"/>
      <c r="I1481" s="875"/>
      <c r="J1481" s="875"/>
      <c r="K1481" s="876"/>
      <c r="L1481" s="876"/>
      <c r="M1481" s="876"/>
      <c r="N1481" s="876"/>
      <c r="O1481" s="876"/>
      <c r="P1481" s="876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3"/>
      <c r="E1482" s="677"/>
      <c r="F1482" s="677"/>
      <c r="G1482" s="677"/>
      <c r="H1482" s="874"/>
      <c r="I1482" s="875"/>
      <c r="J1482" s="875"/>
      <c r="K1482" s="876"/>
      <c r="L1482" s="876"/>
      <c r="M1482" s="876"/>
      <c r="N1482" s="876"/>
      <c r="O1482" s="876"/>
      <c r="P1482" s="876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3"/>
      <c r="E1483" s="677"/>
      <c r="F1483" s="677"/>
      <c r="G1483" s="677"/>
      <c r="H1483" s="874"/>
      <c r="I1483" s="875"/>
      <c r="J1483" s="875"/>
      <c r="K1483" s="876"/>
      <c r="L1483" s="876"/>
      <c r="M1483" s="876"/>
      <c r="N1483" s="876"/>
      <c r="O1483" s="876"/>
      <c r="P1483" s="876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3"/>
      <c r="E1484" s="677"/>
      <c r="F1484" s="677"/>
      <c r="G1484" s="677"/>
      <c r="H1484" s="874"/>
      <c r="I1484" s="875"/>
      <c r="J1484" s="875"/>
      <c r="K1484" s="876"/>
      <c r="L1484" s="876"/>
      <c r="M1484" s="876"/>
      <c r="N1484" s="876"/>
      <c r="O1484" s="876"/>
      <c r="P1484" s="876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3"/>
      <c r="E1485" s="677"/>
      <c r="F1485" s="677"/>
      <c r="G1485" s="677"/>
      <c r="H1485" s="874"/>
      <c r="I1485" s="875"/>
      <c r="J1485" s="875"/>
      <c r="K1485" s="876"/>
      <c r="L1485" s="876"/>
      <c r="M1485" s="876"/>
      <c r="N1485" s="876"/>
      <c r="O1485" s="876"/>
      <c r="P1485" s="876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3"/>
      <c r="E1486" s="677"/>
      <c r="F1486" s="677"/>
      <c r="G1486" s="677"/>
      <c r="H1486" s="874"/>
      <c r="I1486" s="875"/>
      <c r="J1486" s="875"/>
      <c r="K1486" s="876"/>
      <c r="L1486" s="876"/>
      <c r="M1486" s="876"/>
      <c r="N1486" s="876"/>
      <c r="O1486" s="876"/>
      <c r="P1486" s="876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3"/>
      <c r="E1487" s="677"/>
      <c r="F1487" s="677"/>
      <c r="G1487" s="677"/>
      <c r="H1487" s="874"/>
      <c r="I1487" s="875"/>
      <c r="J1487" s="875"/>
      <c r="K1487" s="876"/>
      <c r="L1487" s="876"/>
      <c r="M1487" s="876"/>
      <c r="N1487" s="876"/>
      <c r="O1487" s="876"/>
      <c r="P1487" s="876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3"/>
      <c r="E1488" s="677"/>
      <c r="F1488" s="677"/>
      <c r="G1488" s="677"/>
      <c r="H1488" s="874"/>
      <c r="I1488" s="875"/>
      <c r="J1488" s="875"/>
      <c r="K1488" s="876"/>
      <c r="L1488" s="876"/>
      <c r="M1488" s="876"/>
      <c r="N1488" s="876"/>
      <c r="O1488" s="876"/>
      <c r="P1488" s="876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3"/>
      <c r="E1489" s="677"/>
      <c r="F1489" s="677"/>
      <c r="G1489" s="677"/>
      <c r="H1489" s="874"/>
      <c r="I1489" s="875"/>
      <c r="J1489" s="875"/>
      <c r="K1489" s="876"/>
      <c r="L1489" s="876"/>
      <c r="M1489" s="876"/>
      <c r="N1489" s="876"/>
      <c r="O1489" s="876"/>
      <c r="P1489" s="876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3"/>
      <c r="E1490" s="677"/>
      <c r="F1490" s="677"/>
      <c r="G1490" s="677"/>
      <c r="H1490" s="874"/>
      <c r="I1490" s="875"/>
      <c r="J1490" s="875"/>
      <c r="K1490" s="876"/>
      <c r="L1490" s="876"/>
      <c r="M1490" s="876"/>
      <c r="N1490" s="876"/>
      <c r="O1490" s="876"/>
      <c r="P1490" s="876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3"/>
      <c r="E1491" s="677"/>
      <c r="F1491" s="677"/>
      <c r="G1491" s="677"/>
      <c r="H1491" s="874"/>
      <c r="I1491" s="875"/>
      <c r="J1491" s="875"/>
      <c r="K1491" s="876"/>
      <c r="L1491" s="876"/>
      <c r="M1491" s="876"/>
      <c r="N1491" s="876"/>
      <c r="O1491" s="876"/>
      <c r="P1491" s="876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3"/>
      <c r="E1492" s="677"/>
      <c r="F1492" s="677"/>
      <c r="G1492" s="677"/>
      <c r="H1492" s="874"/>
      <c r="I1492" s="875"/>
      <c r="J1492" s="875"/>
      <c r="K1492" s="876"/>
      <c r="L1492" s="876"/>
      <c r="M1492" s="876"/>
      <c r="N1492" s="876"/>
      <c r="O1492" s="876"/>
      <c r="P1492" s="876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3"/>
      <c r="E1493" s="677"/>
      <c r="F1493" s="677"/>
      <c r="G1493" s="677"/>
      <c r="H1493" s="874"/>
      <c r="I1493" s="875"/>
      <c r="J1493" s="875"/>
      <c r="K1493" s="876"/>
      <c r="L1493" s="876"/>
      <c r="M1493" s="876"/>
      <c r="N1493" s="876"/>
      <c r="O1493" s="876"/>
      <c r="P1493" s="876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3"/>
      <c r="E1494" s="677"/>
      <c r="F1494" s="677"/>
      <c r="G1494" s="677"/>
      <c r="H1494" s="874"/>
      <c r="I1494" s="875"/>
      <c r="J1494" s="875"/>
      <c r="K1494" s="876"/>
      <c r="L1494" s="876"/>
      <c r="M1494" s="876"/>
      <c r="N1494" s="876"/>
      <c r="O1494" s="876"/>
      <c r="P1494" s="876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3"/>
      <c r="E1495" s="677"/>
      <c r="F1495" s="677"/>
      <c r="G1495" s="677"/>
      <c r="H1495" s="874"/>
      <c r="I1495" s="875"/>
      <c r="J1495" s="875"/>
      <c r="K1495" s="876"/>
      <c r="L1495" s="876"/>
      <c r="M1495" s="876"/>
      <c r="N1495" s="876"/>
      <c r="O1495" s="876"/>
      <c r="P1495" s="876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3"/>
      <c r="E1496" s="677"/>
      <c r="F1496" s="677"/>
      <c r="G1496" s="677"/>
      <c r="H1496" s="874"/>
      <c r="I1496" s="875"/>
      <c r="J1496" s="875"/>
      <c r="K1496" s="876"/>
      <c r="L1496" s="876"/>
      <c r="M1496" s="876"/>
      <c r="N1496" s="876"/>
      <c r="O1496" s="876"/>
      <c r="P1496" s="876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3"/>
      <c r="E1497" s="677"/>
      <c r="F1497" s="677"/>
      <c r="G1497" s="677"/>
      <c r="H1497" s="874"/>
      <c r="I1497" s="875"/>
      <c r="J1497" s="875"/>
      <c r="K1497" s="876"/>
      <c r="L1497" s="876"/>
      <c r="M1497" s="876"/>
      <c r="N1497" s="876"/>
      <c r="O1497" s="876"/>
      <c r="P1497" s="876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3"/>
      <c r="E1498" s="677"/>
      <c r="F1498" s="677"/>
      <c r="G1498" s="677"/>
      <c r="H1498" s="874"/>
      <c r="I1498" s="875"/>
      <c r="J1498" s="875"/>
      <c r="K1498" s="876"/>
      <c r="L1498" s="876"/>
      <c r="M1498" s="876"/>
      <c r="N1498" s="876"/>
      <c r="O1498" s="876"/>
      <c r="P1498" s="876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3"/>
      <c r="E1499" s="677"/>
      <c r="F1499" s="677"/>
      <c r="G1499" s="677"/>
      <c r="H1499" s="874"/>
      <c r="I1499" s="875"/>
      <c r="J1499" s="875"/>
      <c r="K1499" s="876"/>
      <c r="L1499" s="876"/>
      <c r="M1499" s="876"/>
      <c r="N1499" s="876"/>
      <c r="O1499" s="876"/>
      <c r="P1499" s="876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3"/>
      <c r="E1500" s="677"/>
      <c r="F1500" s="677"/>
      <c r="G1500" s="677"/>
      <c r="H1500" s="874"/>
      <c r="I1500" s="875"/>
      <c r="J1500" s="875"/>
      <c r="K1500" s="876"/>
      <c r="L1500" s="876"/>
      <c r="M1500" s="876"/>
      <c r="N1500" s="876"/>
      <c r="O1500" s="876"/>
      <c r="P1500" s="876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3"/>
      <c r="E1501" s="677"/>
      <c r="F1501" s="677"/>
      <c r="G1501" s="677"/>
      <c r="H1501" s="874"/>
      <c r="I1501" s="875"/>
      <c r="J1501" s="875"/>
      <c r="K1501" s="876"/>
      <c r="L1501" s="876"/>
      <c r="M1501" s="876"/>
      <c r="N1501" s="876"/>
      <c r="O1501" s="876"/>
      <c r="P1501" s="876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3"/>
      <c r="E1502" s="677"/>
      <c r="F1502" s="677"/>
      <c r="G1502" s="677"/>
      <c r="H1502" s="874"/>
      <c r="I1502" s="875"/>
      <c r="J1502" s="875"/>
      <c r="K1502" s="876"/>
      <c r="L1502" s="876"/>
      <c r="M1502" s="876"/>
      <c r="N1502" s="876"/>
      <c r="O1502" s="876"/>
      <c r="P1502" s="876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3"/>
      <c r="E1503" s="677"/>
      <c r="F1503" s="677"/>
      <c r="G1503" s="677"/>
      <c r="H1503" s="874"/>
      <c r="I1503" s="875"/>
      <c r="J1503" s="875"/>
      <c r="K1503" s="876"/>
      <c r="L1503" s="876"/>
      <c r="M1503" s="876"/>
      <c r="N1503" s="876"/>
      <c r="O1503" s="876"/>
      <c r="P1503" s="876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3"/>
      <c r="E1504" s="677"/>
      <c r="F1504" s="677"/>
      <c r="G1504" s="677"/>
      <c r="H1504" s="874"/>
      <c r="I1504" s="875"/>
      <c r="J1504" s="875"/>
      <c r="K1504" s="876"/>
      <c r="L1504" s="876"/>
      <c r="M1504" s="876"/>
      <c r="N1504" s="876"/>
      <c r="O1504" s="876"/>
      <c r="P1504" s="876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3"/>
      <c r="E1505" s="677"/>
      <c r="F1505" s="677"/>
      <c r="G1505" s="677"/>
      <c r="H1505" s="874"/>
      <c r="I1505" s="875"/>
      <c r="J1505" s="875"/>
      <c r="K1505" s="876"/>
      <c r="L1505" s="876"/>
      <c r="M1505" s="876"/>
      <c r="N1505" s="876"/>
      <c r="O1505" s="876"/>
      <c r="P1505" s="876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3"/>
      <c r="E1506" s="677"/>
      <c r="F1506" s="677"/>
      <c r="G1506" s="677"/>
      <c r="H1506" s="874"/>
      <c r="I1506" s="875"/>
      <c r="J1506" s="875"/>
      <c r="K1506" s="876"/>
      <c r="L1506" s="876"/>
      <c r="M1506" s="876"/>
      <c r="N1506" s="876"/>
      <c r="O1506" s="876"/>
      <c r="P1506" s="876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3"/>
      <c r="E1507" s="677"/>
      <c r="F1507" s="677"/>
      <c r="G1507" s="677"/>
      <c r="H1507" s="874"/>
      <c r="I1507" s="875"/>
      <c r="J1507" s="875"/>
      <c r="K1507" s="876"/>
      <c r="L1507" s="876"/>
      <c r="M1507" s="876"/>
      <c r="N1507" s="876"/>
      <c r="O1507" s="876"/>
      <c r="P1507" s="876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3"/>
      <c r="E1508" s="677"/>
      <c r="F1508" s="677"/>
      <c r="G1508" s="677"/>
      <c r="H1508" s="874"/>
      <c r="I1508" s="875"/>
      <c r="J1508" s="875"/>
      <c r="K1508" s="876"/>
      <c r="L1508" s="876"/>
      <c r="M1508" s="876"/>
      <c r="N1508" s="876"/>
      <c r="O1508" s="876"/>
      <c r="P1508" s="876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3"/>
      <c r="E1509" s="677"/>
      <c r="F1509" s="677"/>
      <c r="G1509" s="677"/>
      <c r="H1509" s="874"/>
      <c r="I1509" s="875"/>
      <c r="J1509" s="875"/>
      <c r="K1509" s="876"/>
      <c r="L1509" s="876"/>
      <c r="M1509" s="876"/>
      <c r="N1509" s="876"/>
      <c r="O1509" s="876"/>
      <c r="P1509" s="876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3"/>
      <c r="E1510" s="677"/>
      <c r="F1510" s="677"/>
      <c r="G1510" s="677"/>
      <c r="H1510" s="874"/>
      <c r="I1510" s="875"/>
      <c r="J1510" s="875"/>
      <c r="K1510" s="876"/>
      <c r="L1510" s="876"/>
      <c r="M1510" s="876"/>
      <c r="N1510" s="876"/>
      <c r="O1510" s="876"/>
      <c r="P1510" s="876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3"/>
      <c r="E1511" s="677"/>
      <c r="F1511" s="677"/>
      <c r="G1511" s="677"/>
      <c r="H1511" s="874"/>
      <c r="I1511" s="875"/>
      <c r="J1511" s="875"/>
      <c r="K1511" s="876"/>
      <c r="L1511" s="876"/>
      <c r="M1511" s="876"/>
      <c r="N1511" s="876"/>
      <c r="O1511" s="876"/>
      <c r="P1511" s="876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3"/>
      <c r="E1512" s="677"/>
      <c r="F1512" s="677"/>
      <c r="G1512" s="677"/>
      <c r="H1512" s="874"/>
      <c r="I1512" s="875"/>
      <c r="J1512" s="875"/>
      <c r="K1512" s="876"/>
      <c r="L1512" s="876"/>
      <c r="M1512" s="876"/>
      <c r="N1512" s="876"/>
      <c r="O1512" s="876"/>
      <c r="P1512" s="876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3"/>
      <c r="E1513" s="677"/>
      <c r="F1513" s="677"/>
      <c r="G1513" s="677"/>
      <c r="H1513" s="874"/>
      <c r="I1513" s="875"/>
      <c r="J1513" s="875"/>
      <c r="K1513" s="876"/>
      <c r="L1513" s="876"/>
      <c r="M1513" s="876"/>
      <c r="N1513" s="876"/>
      <c r="O1513" s="876"/>
      <c r="P1513" s="876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3"/>
      <c r="E1514" s="677"/>
      <c r="F1514" s="677"/>
      <c r="G1514" s="677"/>
      <c r="H1514" s="874"/>
      <c r="I1514" s="875"/>
      <c r="J1514" s="875"/>
      <c r="K1514" s="876"/>
      <c r="L1514" s="876"/>
      <c r="M1514" s="876"/>
      <c r="N1514" s="876"/>
      <c r="O1514" s="876"/>
      <c r="P1514" s="876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3"/>
      <c r="E1515" s="677"/>
      <c r="F1515" s="677"/>
      <c r="G1515" s="677"/>
      <c r="H1515" s="874"/>
      <c r="I1515" s="875"/>
      <c r="J1515" s="875"/>
      <c r="K1515" s="876"/>
      <c r="L1515" s="876"/>
      <c r="M1515" s="876"/>
      <c r="N1515" s="876"/>
      <c r="O1515" s="876"/>
      <c r="P1515" s="876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3"/>
      <c r="E1516" s="677"/>
      <c r="F1516" s="677"/>
      <c r="G1516" s="677"/>
      <c r="H1516" s="874"/>
      <c r="I1516" s="875"/>
      <c r="J1516" s="875"/>
      <c r="K1516" s="876"/>
      <c r="L1516" s="876"/>
      <c r="M1516" s="876"/>
      <c r="N1516" s="876"/>
      <c r="O1516" s="876"/>
      <c r="P1516" s="876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3"/>
      <c r="E1517" s="677"/>
      <c r="F1517" s="677"/>
      <c r="G1517" s="677"/>
      <c r="H1517" s="874"/>
      <c r="I1517" s="875"/>
      <c r="J1517" s="875"/>
      <c r="K1517" s="876"/>
      <c r="L1517" s="876"/>
      <c r="M1517" s="876"/>
      <c r="N1517" s="876"/>
      <c r="O1517" s="876"/>
      <c r="P1517" s="876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3"/>
      <c r="E1518" s="677"/>
      <c r="F1518" s="677"/>
      <c r="G1518" s="677"/>
      <c r="H1518" s="874"/>
      <c r="I1518" s="875"/>
      <c r="J1518" s="875"/>
      <c r="K1518" s="876"/>
      <c r="L1518" s="876"/>
      <c r="M1518" s="876"/>
      <c r="N1518" s="876"/>
      <c r="O1518" s="876"/>
      <c r="P1518" s="876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3"/>
      <c r="E1519" s="677"/>
      <c r="F1519" s="677"/>
      <c r="G1519" s="677"/>
      <c r="H1519" s="874"/>
      <c r="I1519" s="875"/>
      <c r="J1519" s="875"/>
      <c r="K1519" s="876"/>
      <c r="L1519" s="876"/>
      <c r="M1519" s="876"/>
      <c r="N1519" s="876"/>
      <c r="O1519" s="876"/>
      <c r="P1519" s="876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3"/>
      <c r="E1520" s="677"/>
      <c r="F1520" s="677"/>
      <c r="G1520" s="677"/>
      <c r="H1520" s="874"/>
      <c r="I1520" s="875"/>
      <c r="J1520" s="875"/>
      <c r="K1520" s="876"/>
      <c r="L1520" s="876"/>
      <c r="M1520" s="876"/>
      <c r="N1520" s="876"/>
      <c r="O1520" s="876"/>
      <c r="P1520" s="876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3"/>
      <c r="E1521" s="677"/>
      <c r="F1521" s="677"/>
      <c r="G1521" s="677"/>
      <c r="H1521" s="874"/>
      <c r="I1521" s="875"/>
      <c r="J1521" s="875"/>
      <c r="K1521" s="876"/>
      <c r="L1521" s="876"/>
      <c r="M1521" s="876"/>
      <c r="N1521" s="876"/>
      <c r="O1521" s="876"/>
      <c r="P1521" s="876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3"/>
      <c r="E1522" s="677"/>
      <c r="F1522" s="677"/>
      <c r="G1522" s="677"/>
      <c r="H1522" s="874"/>
      <c r="I1522" s="875"/>
      <c r="J1522" s="875"/>
      <c r="K1522" s="876"/>
      <c r="L1522" s="876"/>
      <c r="M1522" s="876"/>
      <c r="N1522" s="876"/>
      <c r="O1522" s="876"/>
      <c r="P1522" s="876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3"/>
      <c r="E1523" s="677"/>
      <c r="F1523" s="677"/>
      <c r="G1523" s="677"/>
      <c r="H1523" s="874"/>
      <c r="I1523" s="875"/>
      <c r="J1523" s="875"/>
      <c r="K1523" s="876"/>
      <c r="L1523" s="876"/>
      <c r="M1523" s="876"/>
      <c r="N1523" s="876"/>
      <c r="O1523" s="876"/>
      <c r="P1523" s="876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3"/>
      <c r="E1524" s="677"/>
      <c r="F1524" s="677"/>
      <c r="G1524" s="677"/>
      <c r="H1524" s="874"/>
      <c r="I1524" s="875"/>
      <c r="J1524" s="875"/>
      <c r="K1524" s="876"/>
      <c r="L1524" s="876"/>
      <c r="M1524" s="876"/>
      <c r="N1524" s="876"/>
      <c r="O1524" s="876"/>
      <c r="P1524" s="876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3"/>
      <c r="E1525" s="677"/>
      <c r="F1525" s="677"/>
      <c r="G1525" s="677"/>
      <c r="H1525" s="874"/>
      <c r="I1525" s="875"/>
      <c r="J1525" s="875"/>
      <c r="K1525" s="876"/>
      <c r="L1525" s="876"/>
      <c r="M1525" s="876"/>
      <c r="N1525" s="876"/>
      <c r="O1525" s="876"/>
      <c r="P1525" s="876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3"/>
      <c r="E1526" s="677"/>
      <c r="F1526" s="677"/>
      <c r="G1526" s="677"/>
      <c r="H1526" s="874"/>
      <c r="I1526" s="875"/>
      <c r="J1526" s="875"/>
      <c r="K1526" s="876"/>
      <c r="L1526" s="876"/>
      <c r="M1526" s="876"/>
      <c r="N1526" s="876"/>
      <c r="O1526" s="876"/>
      <c r="P1526" s="876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3"/>
      <c r="E1527" s="677"/>
      <c r="F1527" s="677"/>
      <c r="G1527" s="677"/>
      <c r="H1527" s="874"/>
      <c r="I1527" s="875"/>
      <c r="J1527" s="875"/>
      <c r="K1527" s="876"/>
      <c r="L1527" s="876"/>
      <c r="M1527" s="876"/>
      <c r="N1527" s="876"/>
      <c r="O1527" s="876"/>
      <c r="P1527" s="876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3"/>
      <c r="E1528" s="677"/>
      <c r="F1528" s="677"/>
      <c r="G1528" s="677"/>
      <c r="H1528" s="874"/>
      <c r="I1528" s="875"/>
      <c r="J1528" s="875"/>
      <c r="K1528" s="876"/>
      <c r="L1528" s="876"/>
      <c r="M1528" s="876"/>
      <c r="N1528" s="876"/>
      <c r="O1528" s="876"/>
      <c r="P1528" s="876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3"/>
      <c r="E1529" s="677"/>
      <c r="F1529" s="677"/>
      <c r="G1529" s="677"/>
      <c r="H1529" s="874"/>
      <c r="I1529" s="875"/>
      <c r="J1529" s="875"/>
      <c r="K1529" s="876"/>
      <c r="L1529" s="876"/>
      <c r="M1529" s="876"/>
      <c r="N1529" s="876"/>
      <c r="O1529" s="876"/>
      <c r="P1529" s="876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3"/>
      <c r="E1530" s="677"/>
      <c r="F1530" s="677"/>
      <c r="G1530" s="677"/>
      <c r="H1530" s="874"/>
      <c r="I1530" s="875"/>
      <c r="J1530" s="875"/>
      <c r="K1530" s="876"/>
      <c r="L1530" s="876"/>
      <c r="M1530" s="876"/>
      <c r="N1530" s="876"/>
      <c r="O1530" s="876"/>
      <c r="P1530" s="876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3"/>
      <c r="E1531" s="677"/>
      <c r="F1531" s="677"/>
      <c r="G1531" s="677"/>
      <c r="H1531" s="874"/>
      <c r="I1531" s="875"/>
      <c r="J1531" s="875"/>
      <c r="K1531" s="876"/>
      <c r="L1531" s="876"/>
      <c r="M1531" s="876"/>
      <c r="N1531" s="876"/>
      <c r="O1531" s="876"/>
      <c r="P1531" s="876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3"/>
      <c r="E1532" s="677"/>
      <c r="F1532" s="677"/>
      <c r="G1532" s="677"/>
      <c r="H1532" s="874"/>
      <c r="I1532" s="875"/>
      <c r="J1532" s="875"/>
      <c r="K1532" s="876"/>
      <c r="L1532" s="876"/>
      <c r="M1532" s="876"/>
      <c r="N1532" s="876"/>
      <c r="O1532" s="876"/>
      <c r="P1532" s="876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3"/>
      <c r="E1533" s="677"/>
      <c r="F1533" s="677"/>
      <c r="G1533" s="677"/>
      <c r="H1533" s="874"/>
      <c r="I1533" s="875"/>
      <c r="J1533" s="875"/>
      <c r="K1533" s="876"/>
      <c r="L1533" s="876"/>
      <c r="M1533" s="876"/>
      <c r="N1533" s="876"/>
      <c r="O1533" s="876"/>
      <c r="P1533" s="876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3"/>
      <c r="E1534" s="677"/>
      <c r="F1534" s="677"/>
      <c r="G1534" s="677"/>
      <c r="H1534" s="874"/>
      <c r="I1534" s="875"/>
      <c r="J1534" s="875"/>
      <c r="K1534" s="876"/>
      <c r="L1534" s="876"/>
      <c r="M1534" s="876"/>
      <c r="N1534" s="876"/>
      <c r="O1534" s="876"/>
      <c r="P1534" s="876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3"/>
      <c r="E1535" s="677"/>
      <c r="F1535" s="677"/>
      <c r="G1535" s="677"/>
      <c r="H1535" s="874"/>
      <c r="I1535" s="875"/>
      <c r="J1535" s="875"/>
      <c r="K1535" s="876"/>
      <c r="L1535" s="876"/>
      <c r="M1535" s="876"/>
      <c r="N1535" s="876"/>
      <c r="O1535" s="876"/>
      <c r="P1535" s="876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3"/>
      <c r="E1536" s="677"/>
      <c r="F1536" s="677"/>
      <c r="G1536" s="677"/>
      <c r="H1536" s="874"/>
      <c r="I1536" s="875"/>
      <c r="J1536" s="875"/>
      <c r="K1536" s="876"/>
      <c r="L1536" s="876"/>
      <c r="M1536" s="876"/>
      <c r="N1536" s="876"/>
      <c r="O1536" s="876"/>
      <c r="P1536" s="876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3"/>
      <c r="E1537" s="677"/>
      <c r="F1537" s="677"/>
      <c r="G1537" s="677"/>
      <c r="H1537" s="874"/>
      <c r="I1537" s="875"/>
      <c r="J1537" s="875"/>
      <c r="K1537" s="876"/>
      <c r="L1537" s="876"/>
      <c r="M1537" s="876"/>
      <c r="N1537" s="876"/>
      <c r="O1537" s="876"/>
      <c r="P1537" s="876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3"/>
      <c r="E1538" s="677"/>
      <c r="F1538" s="677"/>
      <c r="G1538" s="677"/>
      <c r="H1538" s="874"/>
      <c r="I1538" s="875"/>
      <c r="J1538" s="875"/>
      <c r="K1538" s="876"/>
      <c r="L1538" s="876"/>
      <c r="M1538" s="876"/>
      <c r="N1538" s="876"/>
      <c r="O1538" s="876"/>
      <c r="P1538" s="876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3"/>
      <c r="E1539" s="677"/>
      <c r="F1539" s="677"/>
      <c r="G1539" s="677"/>
      <c r="H1539" s="874"/>
      <c r="I1539" s="875"/>
      <c r="J1539" s="875"/>
      <c r="K1539" s="876"/>
      <c r="L1539" s="876"/>
      <c r="M1539" s="876"/>
      <c r="N1539" s="876"/>
      <c r="O1539" s="876"/>
      <c r="P1539" s="876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3"/>
      <c r="E1540" s="677"/>
      <c r="F1540" s="677"/>
      <c r="G1540" s="677"/>
      <c r="H1540" s="874"/>
      <c r="I1540" s="875"/>
      <c r="J1540" s="875"/>
      <c r="K1540" s="876"/>
      <c r="L1540" s="876"/>
      <c r="M1540" s="876"/>
      <c r="N1540" s="876"/>
      <c r="O1540" s="876"/>
      <c r="P1540" s="876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3"/>
      <c r="E1541" s="677"/>
      <c r="F1541" s="677"/>
      <c r="G1541" s="677"/>
      <c r="H1541" s="874"/>
      <c r="I1541" s="875"/>
      <c r="J1541" s="875"/>
      <c r="K1541" s="876"/>
      <c r="L1541" s="876"/>
      <c r="M1541" s="876"/>
      <c r="N1541" s="876"/>
      <c r="O1541" s="876"/>
      <c r="P1541" s="876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3"/>
      <c r="E1542" s="677"/>
      <c r="F1542" s="677"/>
      <c r="G1542" s="677"/>
      <c r="H1542" s="874"/>
      <c r="I1542" s="875"/>
      <c r="J1542" s="875"/>
      <c r="K1542" s="876"/>
      <c r="L1542" s="876"/>
      <c r="M1542" s="876"/>
      <c r="N1542" s="876"/>
      <c r="O1542" s="876"/>
      <c r="P1542" s="876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3"/>
      <c r="E1543" s="677"/>
      <c r="F1543" s="677"/>
      <c r="G1543" s="677"/>
      <c r="H1543" s="874"/>
      <c r="I1543" s="875"/>
      <c r="J1543" s="875"/>
      <c r="K1543" s="876"/>
      <c r="L1543" s="876"/>
      <c r="M1543" s="876"/>
      <c r="N1543" s="876"/>
      <c r="O1543" s="876"/>
      <c r="P1543" s="876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3"/>
      <c r="E1544" s="677"/>
      <c r="F1544" s="677"/>
      <c r="G1544" s="677"/>
      <c r="H1544" s="874"/>
      <c r="I1544" s="875"/>
      <c r="J1544" s="875"/>
      <c r="K1544" s="876"/>
      <c r="L1544" s="876"/>
      <c r="M1544" s="876"/>
      <c r="N1544" s="876"/>
      <c r="O1544" s="876"/>
      <c r="P1544" s="876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3"/>
      <c r="E1545" s="677"/>
      <c r="F1545" s="677"/>
      <c r="G1545" s="677"/>
      <c r="H1545" s="874"/>
      <c r="I1545" s="875"/>
      <c r="J1545" s="875"/>
      <c r="K1545" s="876"/>
      <c r="L1545" s="876"/>
      <c r="M1545" s="876"/>
      <c r="N1545" s="876"/>
      <c r="O1545" s="876"/>
      <c r="P1545" s="876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3"/>
      <c r="E1546" s="677"/>
      <c r="F1546" s="677"/>
      <c r="G1546" s="677"/>
      <c r="H1546" s="874"/>
      <c r="I1546" s="875"/>
      <c r="J1546" s="875"/>
      <c r="K1546" s="876"/>
      <c r="L1546" s="876"/>
      <c r="M1546" s="876"/>
      <c r="N1546" s="876"/>
      <c r="O1546" s="876"/>
      <c r="P1546" s="876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3"/>
      <c r="E1547" s="677"/>
      <c r="F1547" s="677"/>
      <c r="G1547" s="677"/>
      <c r="H1547" s="874"/>
      <c r="I1547" s="875"/>
      <c r="J1547" s="875"/>
      <c r="K1547" s="876"/>
      <c r="L1547" s="876"/>
      <c r="M1547" s="876"/>
      <c r="N1547" s="876"/>
      <c r="O1547" s="876"/>
      <c r="P1547" s="876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3"/>
      <c r="E1548" s="677"/>
      <c r="F1548" s="677"/>
      <c r="G1548" s="677"/>
      <c r="H1548" s="874"/>
      <c r="I1548" s="875"/>
      <c r="J1548" s="875"/>
      <c r="K1548" s="876"/>
      <c r="L1548" s="876"/>
      <c r="M1548" s="876"/>
      <c r="N1548" s="876"/>
      <c r="O1548" s="876"/>
      <c r="P1548" s="876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3"/>
      <c r="E1549" s="677"/>
      <c r="F1549" s="677"/>
      <c r="G1549" s="677"/>
      <c r="H1549" s="874"/>
      <c r="I1549" s="875"/>
      <c r="J1549" s="875"/>
      <c r="K1549" s="876"/>
      <c r="L1549" s="876"/>
      <c r="M1549" s="876"/>
      <c r="N1549" s="876"/>
      <c r="O1549" s="876"/>
      <c r="P1549" s="876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3"/>
      <c r="E1550" s="677"/>
      <c r="F1550" s="677"/>
      <c r="G1550" s="677"/>
      <c r="H1550" s="874"/>
      <c r="I1550" s="875"/>
      <c r="J1550" s="875"/>
      <c r="K1550" s="876"/>
      <c r="L1550" s="876"/>
      <c r="M1550" s="876"/>
      <c r="N1550" s="876"/>
      <c r="O1550" s="876"/>
      <c r="P1550" s="876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3"/>
      <c r="E1551" s="677"/>
      <c r="F1551" s="677"/>
      <c r="G1551" s="677"/>
      <c r="H1551" s="874"/>
      <c r="I1551" s="875"/>
      <c r="J1551" s="875"/>
      <c r="K1551" s="876"/>
      <c r="L1551" s="876"/>
      <c r="M1551" s="876"/>
      <c r="N1551" s="876"/>
      <c r="O1551" s="876"/>
      <c r="P1551" s="876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3"/>
      <c r="E1552" s="677"/>
      <c r="F1552" s="677"/>
      <c r="G1552" s="677"/>
      <c r="H1552" s="874"/>
      <c r="I1552" s="875"/>
      <c r="J1552" s="875"/>
      <c r="K1552" s="876"/>
      <c r="L1552" s="876"/>
      <c r="M1552" s="876"/>
      <c r="N1552" s="876"/>
      <c r="O1552" s="876"/>
      <c r="P1552" s="876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3"/>
      <c r="E1553" s="677"/>
      <c r="F1553" s="677"/>
      <c r="G1553" s="677"/>
      <c r="H1553" s="874"/>
      <c r="I1553" s="875"/>
      <c r="J1553" s="875"/>
      <c r="K1553" s="876"/>
      <c r="L1553" s="876"/>
      <c r="M1553" s="876"/>
      <c r="N1553" s="876"/>
      <c r="O1553" s="876"/>
      <c r="P1553" s="876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3"/>
      <c r="E1554" s="677"/>
      <c r="F1554" s="677"/>
      <c r="G1554" s="677"/>
      <c r="H1554" s="874"/>
      <c r="I1554" s="875"/>
      <c r="J1554" s="875"/>
      <c r="K1554" s="876"/>
      <c r="L1554" s="876"/>
      <c r="M1554" s="876"/>
      <c r="N1554" s="876"/>
      <c r="O1554" s="876"/>
      <c r="P1554" s="876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3"/>
      <c r="E1555" s="677"/>
      <c r="F1555" s="677"/>
      <c r="G1555" s="677"/>
      <c r="H1555" s="874"/>
      <c r="I1555" s="875"/>
      <c r="J1555" s="875"/>
      <c r="K1555" s="876"/>
      <c r="L1555" s="876"/>
      <c r="M1555" s="876"/>
      <c r="N1555" s="876"/>
      <c r="O1555" s="876"/>
      <c r="P1555" s="876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3"/>
      <c r="E1556" s="677"/>
      <c r="F1556" s="677"/>
      <c r="G1556" s="677"/>
      <c r="H1556" s="874"/>
      <c r="I1556" s="875"/>
      <c r="J1556" s="875"/>
      <c r="K1556" s="876"/>
      <c r="L1556" s="876"/>
      <c r="M1556" s="876"/>
      <c r="N1556" s="876"/>
      <c r="O1556" s="876"/>
      <c r="P1556" s="876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3"/>
      <c r="E1557" s="677"/>
      <c r="F1557" s="677"/>
      <c r="G1557" s="677"/>
      <c r="H1557" s="874"/>
      <c r="I1557" s="875"/>
      <c r="J1557" s="875"/>
      <c r="K1557" s="876"/>
      <c r="L1557" s="876"/>
      <c r="M1557" s="876"/>
      <c r="N1557" s="876"/>
      <c r="O1557" s="876"/>
      <c r="P1557" s="876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3"/>
      <c r="E1558" s="677"/>
      <c r="F1558" s="677"/>
      <c r="G1558" s="677"/>
      <c r="H1558" s="874"/>
      <c r="I1558" s="875"/>
      <c r="J1558" s="875"/>
      <c r="K1558" s="876"/>
      <c r="L1558" s="876"/>
      <c r="M1558" s="876"/>
      <c r="N1558" s="876"/>
      <c r="O1558" s="876"/>
      <c r="P1558" s="876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3"/>
      <c r="E1559" s="677"/>
      <c r="F1559" s="677"/>
      <c r="G1559" s="677"/>
      <c r="H1559" s="874"/>
      <c r="I1559" s="875"/>
      <c r="J1559" s="875"/>
      <c r="K1559" s="876"/>
      <c r="L1559" s="876"/>
      <c r="M1559" s="876"/>
      <c r="N1559" s="876"/>
      <c r="O1559" s="876"/>
      <c r="P1559" s="876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3"/>
      <c r="E1560" s="677"/>
      <c r="F1560" s="677"/>
      <c r="G1560" s="677"/>
      <c r="H1560" s="874"/>
      <c r="I1560" s="875"/>
      <c r="J1560" s="875"/>
      <c r="K1560" s="876"/>
      <c r="L1560" s="876"/>
      <c r="M1560" s="876"/>
      <c r="N1560" s="876"/>
      <c r="O1560" s="876"/>
      <c r="P1560" s="876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3"/>
      <c r="E1561" s="677"/>
      <c r="F1561" s="677"/>
      <c r="G1561" s="677"/>
      <c r="H1561" s="874"/>
      <c r="I1561" s="875"/>
      <c r="J1561" s="875"/>
      <c r="K1561" s="876"/>
      <c r="L1561" s="876"/>
      <c r="M1561" s="876"/>
      <c r="N1561" s="876"/>
      <c r="O1561" s="876"/>
      <c r="P1561" s="876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3"/>
      <c r="E1562" s="677"/>
      <c r="F1562" s="677"/>
      <c r="G1562" s="677"/>
      <c r="H1562" s="874"/>
      <c r="I1562" s="875"/>
      <c r="J1562" s="875"/>
      <c r="K1562" s="876"/>
      <c r="L1562" s="876"/>
      <c r="M1562" s="876"/>
      <c r="N1562" s="876"/>
      <c r="O1562" s="876"/>
      <c r="P1562" s="876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3"/>
      <c r="E1563" s="677"/>
      <c r="F1563" s="677"/>
      <c r="G1563" s="677"/>
      <c r="H1563" s="874"/>
      <c r="I1563" s="875"/>
      <c r="J1563" s="875"/>
      <c r="K1563" s="876"/>
      <c r="L1563" s="876"/>
      <c r="M1563" s="876"/>
      <c r="N1563" s="876"/>
      <c r="O1563" s="876"/>
      <c r="P1563" s="876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3"/>
      <c r="E1564" s="677"/>
      <c r="F1564" s="677"/>
      <c r="G1564" s="677"/>
      <c r="H1564" s="874"/>
      <c r="I1564" s="875"/>
      <c r="J1564" s="875"/>
      <c r="K1564" s="876"/>
      <c r="L1564" s="876"/>
      <c r="M1564" s="876"/>
      <c r="N1564" s="876"/>
      <c r="O1564" s="876"/>
      <c r="P1564" s="876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3"/>
      <c r="E1565" s="677"/>
      <c r="F1565" s="677"/>
      <c r="G1565" s="677"/>
      <c r="H1565" s="874"/>
      <c r="I1565" s="875"/>
      <c r="J1565" s="875"/>
      <c r="K1565" s="876"/>
      <c r="L1565" s="876"/>
      <c r="M1565" s="876"/>
      <c r="N1565" s="876"/>
      <c r="O1565" s="876"/>
      <c r="P1565" s="876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3"/>
      <c r="E1566" s="677"/>
      <c r="F1566" s="677"/>
      <c r="G1566" s="677"/>
      <c r="H1566" s="874"/>
      <c r="I1566" s="875"/>
      <c r="J1566" s="875"/>
      <c r="K1566" s="876"/>
      <c r="L1566" s="876"/>
      <c r="M1566" s="876"/>
      <c r="N1566" s="876"/>
      <c r="O1566" s="876"/>
      <c r="P1566" s="876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3"/>
      <c r="E1567" s="677"/>
      <c r="F1567" s="677"/>
      <c r="G1567" s="677"/>
      <c r="H1567" s="874"/>
      <c r="I1567" s="875"/>
      <c r="J1567" s="875"/>
      <c r="K1567" s="876"/>
      <c r="L1567" s="876"/>
      <c r="M1567" s="876"/>
      <c r="N1567" s="876"/>
      <c r="O1567" s="876"/>
      <c r="P1567" s="876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3"/>
      <c r="E1568" s="677"/>
      <c r="F1568" s="677"/>
      <c r="G1568" s="677"/>
      <c r="H1568" s="874"/>
      <c r="I1568" s="875"/>
      <c r="J1568" s="875"/>
      <c r="K1568" s="876"/>
      <c r="L1568" s="876"/>
      <c r="M1568" s="876"/>
      <c r="N1568" s="876"/>
      <c r="O1568" s="876"/>
      <c r="P1568" s="876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3"/>
      <c r="E1569" s="677"/>
      <c r="F1569" s="677"/>
      <c r="G1569" s="677"/>
      <c r="H1569" s="874"/>
      <c r="I1569" s="875"/>
      <c r="J1569" s="875"/>
      <c r="K1569" s="876"/>
      <c r="L1569" s="876"/>
      <c r="M1569" s="876"/>
      <c r="N1569" s="876"/>
      <c r="O1569" s="876"/>
      <c r="P1569" s="876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3"/>
      <c r="E1570" s="677"/>
      <c r="F1570" s="677"/>
      <c r="G1570" s="677"/>
      <c r="H1570" s="874"/>
      <c r="I1570" s="875"/>
      <c r="J1570" s="875"/>
      <c r="K1570" s="876"/>
      <c r="L1570" s="876"/>
      <c r="M1570" s="876"/>
      <c r="N1570" s="876"/>
      <c r="O1570" s="876"/>
      <c r="P1570" s="876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3"/>
      <c r="E1571" s="677"/>
      <c r="F1571" s="677"/>
      <c r="G1571" s="677"/>
      <c r="H1571" s="874"/>
      <c r="I1571" s="875"/>
      <c r="J1571" s="875"/>
      <c r="K1571" s="876"/>
      <c r="L1571" s="876"/>
      <c r="M1571" s="876"/>
      <c r="N1571" s="876"/>
      <c r="O1571" s="876"/>
      <c r="P1571" s="876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3"/>
      <c r="E1572" s="677"/>
      <c r="F1572" s="677"/>
      <c r="G1572" s="677"/>
      <c r="H1572" s="874"/>
      <c r="I1572" s="875"/>
      <c r="J1572" s="875"/>
      <c r="K1572" s="876"/>
      <c r="L1572" s="876"/>
      <c r="M1572" s="876"/>
      <c r="N1572" s="876"/>
      <c r="O1572" s="876"/>
      <c r="P1572" s="876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3"/>
      <c r="E1573" s="677"/>
      <c r="F1573" s="677"/>
      <c r="G1573" s="677"/>
      <c r="H1573" s="874"/>
      <c r="I1573" s="875"/>
      <c r="J1573" s="875"/>
      <c r="K1573" s="876"/>
      <c r="L1573" s="876"/>
      <c r="M1573" s="876"/>
      <c r="N1573" s="876"/>
      <c r="O1573" s="876"/>
      <c r="P1573" s="876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3"/>
      <c r="E1574" s="677"/>
      <c r="F1574" s="677"/>
      <c r="G1574" s="677"/>
      <c r="H1574" s="874"/>
      <c r="I1574" s="875"/>
      <c r="J1574" s="875"/>
      <c r="K1574" s="876"/>
      <c r="L1574" s="876"/>
      <c r="M1574" s="876"/>
      <c r="N1574" s="876"/>
      <c r="O1574" s="876"/>
      <c r="P1574" s="876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3"/>
      <c r="E1575" s="677"/>
      <c r="F1575" s="677"/>
      <c r="G1575" s="677"/>
      <c r="H1575" s="874"/>
      <c r="I1575" s="875"/>
      <c r="J1575" s="875"/>
      <c r="K1575" s="876"/>
      <c r="L1575" s="876"/>
      <c r="M1575" s="876"/>
      <c r="N1575" s="876"/>
      <c r="O1575" s="876"/>
      <c r="P1575" s="876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3"/>
      <c r="E1576" s="677"/>
      <c r="F1576" s="677"/>
      <c r="G1576" s="677"/>
      <c r="H1576" s="874"/>
      <c r="I1576" s="875"/>
      <c r="J1576" s="875"/>
      <c r="K1576" s="876"/>
      <c r="L1576" s="876"/>
      <c r="M1576" s="876"/>
      <c r="N1576" s="876"/>
      <c r="O1576" s="876"/>
      <c r="P1576" s="876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3"/>
      <c r="E1577" s="677"/>
      <c r="F1577" s="677"/>
      <c r="G1577" s="677"/>
      <c r="H1577" s="874"/>
      <c r="I1577" s="875"/>
      <c r="J1577" s="875"/>
      <c r="K1577" s="876"/>
      <c r="L1577" s="876"/>
      <c r="M1577" s="876"/>
      <c r="N1577" s="876"/>
      <c r="O1577" s="876"/>
      <c r="P1577" s="876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3"/>
      <c r="E1578" s="677"/>
      <c r="F1578" s="677"/>
      <c r="G1578" s="677"/>
      <c r="H1578" s="874"/>
      <c r="I1578" s="875"/>
      <c r="J1578" s="875"/>
      <c r="K1578" s="876"/>
      <c r="L1578" s="876"/>
      <c r="M1578" s="876"/>
      <c r="N1578" s="876"/>
      <c r="O1578" s="876"/>
      <c r="P1578" s="876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3"/>
      <c r="E1579" s="677"/>
      <c r="F1579" s="677"/>
      <c r="G1579" s="677"/>
      <c r="H1579" s="874"/>
      <c r="I1579" s="875"/>
      <c r="J1579" s="875"/>
      <c r="K1579" s="876"/>
      <c r="L1579" s="876"/>
      <c r="M1579" s="876"/>
      <c r="N1579" s="876"/>
      <c r="O1579" s="876"/>
      <c r="P1579" s="876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3"/>
      <c r="E1580" s="677"/>
      <c r="F1580" s="677"/>
      <c r="G1580" s="677"/>
      <c r="H1580" s="874"/>
      <c r="I1580" s="875"/>
      <c r="J1580" s="875"/>
      <c r="K1580" s="876"/>
      <c r="L1580" s="876"/>
      <c r="M1580" s="876"/>
      <c r="N1580" s="876"/>
      <c r="O1580" s="876"/>
      <c r="P1580" s="876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3"/>
      <c r="E1581" s="677"/>
      <c r="F1581" s="677"/>
      <c r="G1581" s="677"/>
      <c r="H1581" s="874"/>
      <c r="I1581" s="875"/>
      <c r="J1581" s="875"/>
      <c r="K1581" s="876"/>
      <c r="L1581" s="876"/>
      <c r="M1581" s="876"/>
      <c r="N1581" s="876"/>
      <c r="O1581" s="876"/>
      <c r="P1581" s="876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3"/>
      <c r="E1582" s="677"/>
      <c r="F1582" s="677"/>
      <c r="G1582" s="677"/>
      <c r="H1582" s="874"/>
      <c r="I1582" s="875"/>
      <c r="J1582" s="875"/>
      <c r="K1582" s="876"/>
      <c r="L1582" s="876"/>
      <c r="M1582" s="876"/>
      <c r="N1582" s="876"/>
      <c r="O1582" s="876"/>
      <c r="P1582" s="876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3"/>
      <c r="E1583" s="677"/>
      <c r="F1583" s="677"/>
      <c r="G1583" s="677"/>
      <c r="H1583" s="874"/>
      <c r="I1583" s="875"/>
      <c r="J1583" s="875"/>
      <c r="K1583" s="876"/>
      <c r="L1583" s="876"/>
      <c r="M1583" s="876"/>
      <c r="N1583" s="876"/>
      <c r="O1583" s="876"/>
      <c r="P1583" s="876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3"/>
      <c r="E1584" s="677"/>
      <c r="F1584" s="677"/>
      <c r="G1584" s="677"/>
      <c r="H1584" s="874"/>
      <c r="I1584" s="875"/>
      <c r="J1584" s="875"/>
      <c r="K1584" s="876"/>
      <c r="L1584" s="876"/>
      <c r="M1584" s="876"/>
      <c r="N1584" s="876"/>
      <c r="O1584" s="876"/>
      <c r="P1584" s="876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3"/>
      <c r="E1585" s="677"/>
      <c r="F1585" s="677"/>
      <c r="G1585" s="677"/>
      <c r="H1585" s="874"/>
      <c r="I1585" s="875"/>
      <c r="J1585" s="875"/>
      <c r="K1585" s="876"/>
      <c r="L1585" s="876"/>
      <c r="M1585" s="876"/>
      <c r="N1585" s="876"/>
      <c r="O1585" s="876"/>
      <c r="P1585" s="876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3"/>
      <c r="E1586" s="677"/>
      <c r="F1586" s="677"/>
      <c r="G1586" s="677"/>
      <c r="H1586" s="874"/>
      <c r="I1586" s="875"/>
      <c r="J1586" s="875"/>
      <c r="K1586" s="876"/>
      <c r="L1586" s="876"/>
      <c r="M1586" s="876"/>
      <c r="N1586" s="876"/>
      <c r="O1586" s="876"/>
      <c r="P1586" s="876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3"/>
      <c r="E1587" s="677"/>
      <c r="F1587" s="677"/>
      <c r="G1587" s="677"/>
      <c r="H1587" s="874"/>
      <c r="I1587" s="875"/>
      <c r="J1587" s="875"/>
      <c r="K1587" s="876"/>
      <c r="L1587" s="876"/>
      <c r="M1587" s="876"/>
      <c r="N1587" s="876"/>
      <c r="O1587" s="876"/>
      <c r="P1587" s="876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3"/>
      <c r="E1588" s="677"/>
      <c r="F1588" s="677"/>
      <c r="G1588" s="677"/>
      <c r="H1588" s="874"/>
      <c r="I1588" s="875"/>
      <c r="J1588" s="875"/>
      <c r="K1588" s="876"/>
      <c r="L1588" s="876"/>
      <c r="M1588" s="876"/>
      <c r="N1588" s="876"/>
      <c r="O1588" s="876"/>
      <c r="P1588" s="876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3"/>
      <c r="E1589" s="677"/>
      <c r="F1589" s="677"/>
      <c r="G1589" s="677"/>
      <c r="H1589" s="874"/>
      <c r="I1589" s="875"/>
      <c r="J1589" s="875"/>
      <c r="K1589" s="876"/>
      <c r="L1589" s="876"/>
      <c r="M1589" s="876"/>
      <c r="N1589" s="876"/>
      <c r="O1589" s="876"/>
      <c r="P1589" s="876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3"/>
      <c r="E1590" s="677"/>
      <c r="F1590" s="677"/>
      <c r="G1590" s="677"/>
      <c r="H1590" s="874"/>
      <c r="I1590" s="875"/>
      <c r="J1590" s="875"/>
      <c r="K1590" s="876"/>
      <c r="L1590" s="876"/>
      <c r="M1590" s="876"/>
      <c r="N1590" s="876"/>
      <c r="O1590" s="876"/>
      <c r="P1590" s="876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3"/>
      <c r="E1591" s="677"/>
      <c r="F1591" s="677"/>
      <c r="G1591" s="677"/>
      <c r="H1591" s="874"/>
      <c r="I1591" s="875"/>
      <c r="J1591" s="875"/>
      <c r="K1591" s="876"/>
      <c r="L1591" s="876"/>
      <c r="M1591" s="876"/>
      <c r="N1591" s="876"/>
      <c r="O1591" s="876"/>
      <c r="P1591" s="876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3"/>
      <c r="E1592" s="677"/>
      <c r="F1592" s="677"/>
      <c r="G1592" s="677"/>
      <c r="H1592" s="874"/>
      <c r="I1592" s="875"/>
      <c r="J1592" s="875"/>
      <c r="K1592" s="876"/>
      <c r="L1592" s="876"/>
      <c r="M1592" s="876"/>
      <c r="N1592" s="876"/>
      <c r="O1592" s="876"/>
      <c r="P1592" s="876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3"/>
      <c r="E1593" s="677"/>
      <c r="F1593" s="677"/>
      <c r="G1593" s="677"/>
      <c r="H1593" s="874"/>
      <c r="I1593" s="875"/>
      <c r="J1593" s="875"/>
      <c r="K1593" s="876"/>
      <c r="L1593" s="876"/>
      <c r="M1593" s="876"/>
      <c r="N1593" s="876"/>
      <c r="O1593" s="876"/>
      <c r="P1593" s="876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3"/>
      <c r="E1594" s="677"/>
      <c r="F1594" s="677"/>
      <c r="G1594" s="677"/>
      <c r="H1594" s="874"/>
      <c r="I1594" s="875"/>
      <c r="J1594" s="875"/>
      <c r="K1594" s="876"/>
      <c r="L1594" s="876"/>
      <c r="M1594" s="876"/>
      <c r="N1594" s="876"/>
      <c r="O1594" s="876"/>
      <c r="P1594" s="876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3"/>
      <c r="E1595" s="677"/>
      <c r="F1595" s="677"/>
      <c r="G1595" s="677"/>
      <c r="H1595" s="874"/>
      <c r="I1595" s="875"/>
      <c r="J1595" s="875"/>
      <c r="K1595" s="876"/>
      <c r="L1595" s="876"/>
      <c r="M1595" s="876"/>
      <c r="N1595" s="876"/>
      <c r="O1595" s="876"/>
      <c r="P1595" s="876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3"/>
      <c r="E1596" s="677"/>
      <c r="F1596" s="677"/>
      <c r="G1596" s="677"/>
      <c r="H1596" s="874"/>
      <c r="I1596" s="875"/>
      <c r="J1596" s="875"/>
      <c r="K1596" s="876"/>
      <c r="L1596" s="876"/>
      <c r="M1596" s="876"/>
      <c r="N1596" s="876"/>
      <c r="O1596" s="876"/>
      <c r="P1596" s="876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3"/>
      <c r="E1597" s="677"/>
      <c r="F1597" s="677"/>
      <c r="G1597" s="677"/>
      <c r="H1597" s="874"/>
      <c r="I1597" s="875"/>
      <c r="J1597" s="875"/>
      <c r="K1597" s="876"/>
      <c r="L1597" s="876"/>
      <c r="M1597" s="876"/>
      <c r="N1597" s="876"/>
      <c r="O1597" s="876"/>
      <c r="P1597" s="876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3"/>
      <c r="E1598" s="677"/>
      <c r="F1598" s="677"/>
      <c r="G1598" s="677"/>
      <c r="H1598" s="874"/>
      <c r="I1598" s="875"/>
      <c r="J1598" s="875"/>
      <c r="K1598" s="876"/>
      <c r="L1598" s="876"/>
      <c r="M1598" s="876"/>
      <c r="N1598" s="876"/>
      <c r="O1598" s="876"/>
      <c r="P1598" s="876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3"/>
      <c r="E1599" s="677"/>
      <c r="F1599" s="677"/>
      <c r="G1599" s="677"/>
      <c r="H1599" s="874"/>
      <c r="I1599" s="875"/>
      <c r="J1599" s="875"/>
      <c r="K1599" s="876"/>
      <c r="L1599" s="876"/>
      <c r="M1599" s="876"/>
      <c r="N1599" s="876"/>
      <c r="O1599" s="876"/>
      <c r="P1599" s="876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3"/>
      <c r="E1600" s="677"/>
      <c r="F1600" s="677"/>
      <c r="G1600" s="677"/>
      <c r="H1600" s="874"/>
      <c r="I1600" s="875"/>
      <c r="J1600" s="875"/>
      <c r="K1600" s="876"/>
      <c r="L1600" s="876"/>
      <c r="M1600" s="876"/>
      <c r="N1600" s="876"/>
      <c r="O1600" s="876"/>
      <c r="P1600" s="876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3"/>
      <c r="E1601" s="677"/>
      <c r="F1601" s="677"/>
      <c r="G1601" s="677"/>
      <c r="H1601" s="874"/>
      <c r="I1601" s="875"/>
      <c r="J1601" s="875"/>
      <c r="K1601" s="876"/>
      <c r="L1601" s="876"/>
      <c r="M1601" s="876"/>
      <c r="N1601" s="876"/>
      <c r="O1601" s="876"/>
      <c r="P1601" s="876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3"/>
      <c r="E1602" s="677"/>
      <c r="F1602" s="677"/>
      <c r="G1602" s="677"/>
      <c r="H1602" s="874"/>
      <c r="I1602" s="875"/>
      <c r="J1602" s="875"/>
      <c r="K1602" s="876"/>
      <c r="L1602" s="876"/>
      <c r="M1602" s="876"/>
      <c r="N1602" s="876"/>
      <c r="O1602" s="876"/>
      <c r="P1602" s="876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3"/>
      <c r="E1603" s="677"/>
      <c r="F1603" s="677"/>
      <c r="G1603" s="677"/>
      <c r="H1603" s="874"/>
      <c r="I1603" s="875"/>
      <c r="J1603" s="875"/>
      <c r="K1603" s="876"/>
      <c r="L1603" s="876"/>
      <c r="M1603" s="876"/>
      <c r="N1603" s="876"/>
      <c r="O1603" s="876"/>
      <c r="P1603" s="876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3"/>
      <c r="E1604" s="677"/>
      <c r="F1604" s="677"/>
      <c r="G1604" s="677"/>
      <c r="H1604" s="874"/>
      <c r="I1604" s="875"/>
      <c r="J1604" s="875"/>
      <c r="K1604" s="876"/>
      <c r="L1604" s="876"/>
      <c r="M1604" s="876"/>
      <c r="N1604" s="876"/>
      <c r="O1604" s="876"/>
      <c r="P1604" s="876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3"/>
      <c r="E1605" s="677"/>
      <c r="F1605" s="677"/>
      <c r="G1605" s="677"/>
      <c r="H1605" s="874"/>
      <c r="I1605" s="875"/>
      <c r="J1605" s="875"/>
      <c r="K1605" s="876"/>
      <c r="L1605" s="876"/>
      <c r="M1605" s="876"/>
      <c r="N1605" s="876"/>
      <c r="O1605" s="876"/>
      <c r="P1605" s="876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3"/>
      <c r="E1606" s="677"/>
      <c r="F1606" s="677"/>
      <c r="G1606" s="677"/>
      <c r="H1606" s="874"/>
      <c r="I1606" s="875"/>
      <c r="J1606" s="875"/>
      <c r="K1606" s="876"/>
      <c r="L1606" s="876"/>
      <c r="M1606" s="876"/>
      <c r="N1606" s="876"/>
      <c r="O1606" s="876"/>
      <c r="P1606" s="876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3"/>
      <c r="E1607" s="677"/>
      <c r="F1607" s="677"/>
      <c r="G1607" s="677"/>
      <c r="H1607" s="874"/>
      <c r="I1607" s="875"/>
      <c r="J1607" s="875"/>
      <c r="K1607" s="876"/>
      <c r="L1607" s="876"/>
      <c r="M1607" s="876"/>
      <c r="N1607" s="876"/>
      <c r="O1607" s="876"/>
      <c r="P1607" s="876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3"/>
      <c r="E1608" s="677"/>
      <c r="F1608" s="677"/>
      <c r="G1608" s="677"/>
      <c r="H1608" s="874"/>
      <c r="I1608" s="875"/>
      <c r="J1608" s="875"/>
      <c r="K1608" s="876"/>
      <c r="L1608" s="876"/>
      <c r="M1608" s="876"/>
      <c r="N1608" s="876"/>
      <c r="O1608" s="876"/>
      <c r="P1608" s="876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3"/>
      <c r="E1609" s="677"/>
      <c r="F1609" s="677"/>
      <c r="G1609" s="677"/>
      <c r="H1609" s="874"/>
      <c r="I1609" s="875"/>
      <c r="J1609" s="875"/>
      <c r="K1609" s="876"/>
      <c r="L1609" s="876"/>
      <c r="M1609" s="876"/>
      <c r="N1609" s="876"/>
      <c r="O1609" s="876"/>
      <c r="P1609" s="876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3"/>
      <c r="E1610" s="677"/>
      <c r="F1610" s="677"/>
      <c r="G1610" s="677"/>
      <c r="H1610" s="874"/>
      <c r="I1610" s="875"/>
      <c r="J1610" s="875"/>
      <c r="K1610" s="876"/>
      <c r="L1610" s="876"/>
      <c r="M1610" s="876"/>
      <c r="N1610" s="876"/>
      <c r="O1610" s="876"/>
      <c r="P1610" s="876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3"/>
      <c r="E1611" s="677"/>
      <c r="F1611" s="677"/>
      <c r="G1611" s="677"/>
      <c r="H1611" s="874"/>
      <c r="I1611" s="875"/>
      <c r="J1611" s="875"/>
      <c r="K1611" s="876"/>
      <c r="L1611" s="876"/>
      <c r="M1611" s="876"/>
      <c r="N1611" s="876"/>
      <c r="O1611" s="876"/>
      <c r="P1611" s="876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3"/>
      <c r="E1612" s="677"/>
      <c r="F1612" s="677"/>
      <c r="G1612" s="677"/>
      <c r="H1612" s="874"/>
      <c r="I1612" s="875"/>
      <c r="J1612" s="875"/>
      <c r="K1612" s="876"/>
      <c r="L1612" s="876"/>
      <c r="M1612" s="876"/>
      <c r="N1612" s="876"/>
      <c r="O1612" s="876"/>
      <c r="P1612" s="876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3"/>
      <c r="E1613" s="677"/>
      <c r="F1613" s="677"/>
      <c r="G1613" s="677"/>
      <c r="H1613" s="874"/>
      <c r="I1613" s="875"/>
      <c r="J1613" s="875"/>
      <c r="K1613" s="876"/>
      <c r="L1613" s="876"/>
      <c r="M1613" s="876"/>
      <c r="N1613" s="876"/>
      <c r="O1613" s="876"/>
      <c r="P1613" s="876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3"/>
      <c r="E1614" s="677"/>
      <c r="F1614" s="677"/>
      <c r="G1614" s="677"/>
      <c r="H1614" s="874"/>
      <c r="I1614" s="875"/>
      <c r="J1614" s="875"/>
      <c r="K1614" s="876"/>
      <c r="L1614" s="876"/>
      <c r="M1614" s="876"/>
      <c r="N1614" s="876"/>
      <c r="O1614" s="876"/>
      <c r="P1614" s="876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3"/>
      <c r="E1615" s="677"/>
      <c r="F1615" s="677"/>
      <c r="G1615" s="677"/>
      <c r="H1615" s="874"/>
      <c r="I1615" s="875"/>
      <c r="J1615" s="875"/>
      <c r="K1615" s="876"/>
      <c r="L1615" s="876"/>
      <c r="M1615" s="876"/>
      <c r="N1615" s="876"/>
      <c r="O1615" s="876"/>
      <c r="P1615" s="876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3"/>
      <c r="E1616" s="677"/>
      <c r="F1616" s="677"/>
      <c r="G1616" s="677"/>
      <c r="H1616" s="874"/>
      <c r="I1616" s="875"/>
      <c r="J1616" s="875"/>
      <c r="K1616" s="876"/>
      <c r="L1616" s="876"/>
      <c r="M1616" s="876"/>
      <c r="N1616" s="876"/>
      <c r="O1616" s="876"/>
      <c r="P1616" s="876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3"/>
      <c r="E1617" s="677"/>
      <c r="F1617" s="677"/>
      <c r="G1617" s="677"/>
      <c r="H1617" s="874"/>
      <c r="I1617" s="875"/>
      <c r="J1617" s="875"/>
      <c r="K1617" s="876"/>
      <c r="L1617" s="876"/>
      <c r="M1617" s="876"/>
      <c r="N1617" s="876"/>
      <c r="O1617" s="876"/>
      <c r="P1617" s="876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3"/>
      <c r="E1618" s="677"/>
      <c r="F1618" s="677"/>
      <c r="G1618" s="677"/>
      <c r="H1618" s="874"/>
      <c r="I1618" s="875"/>
      <c r="J1618" s="875"/>
      <c r="K1618" s="876"/>
      <c r="L1618" s="876"/>
      <c r="M1618" s="876"/>
      <c r="N1618" s="876"/>
      <c r="O1618" s="876"/>
      <c r="P1618" s="876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3"/>
      <c r="E1619" s="677"/>
      <c r="F1619" s="677"/>
      <c r="G1619" s="677"/>
      <c r="H1619" s="874"/>
      <c r="I1619" s="875"/>
      <c r="J1619" s="875"/>
      <c r="K1619" s="876"/>
      <c r="L1619" s="876"/>
      <c r="M1619" s="876"/>
      <c r="N1619" s="876"/>
      <c r="O1619" s="876"/>
      <c r="P1619" s="876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3"/>
      <c r="E1620" s="677"/>
      <c r="F1620" s="677"/>
      <c r="G1620" s="677"/>
      <c r="H1620" s="874"/>
      <c r="I1620" s="875"/>
      <c r="J1620" s="875"/>
      <c r="K1620" s="876"/>
      <c r="L1620" s="876"/>
      <c r="M1620" s="876"/>
      <c r="N1620" s="876"/>
      <c r="O1620" s="876"/>
      <c r="P1620" s="876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3"/>
      <c r="E1621" s="677"/>
      <c r="F1621" s="677"/>
      <c r="G1621" s="677"/>
      <c r="H1621" s="874"/>
      <c r="I1621" s="875"/>
      <c r="J1621" s="875"/>
      <c r="K1621" s="876"/>
      <c r="L1621" s="876"/>
      <c r="M1621" s="876"/>
      <c r="N1621" s="876"/>
      <c r="O1621" s="876"/>
      <c r="P1621" s="876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3"/>
      <c r="E1622" s="677"/>
      <c r="F1622" s="677"/>
      <c r="G1622" s="677"/>
      <c r="H1622" s="874"/>
      <c r="I1622" s="875"/>
      <c r="J1622" s="875"/>
      <c r="K1622" s="876"/>
      <c r="L1622" s="876"/>
      <c r="M1622" s="876"/>
      <c r="N1622" s="876"/>
      <c r="O1622" s="876"/>
      <c r="P1622" s="876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3"/>
      <c r="E1623" s="677"/>
      <c r="F1623" s="677"/>
      <c r="G1623" s="677"/>
      <c r="H1623" s="874"/>
      <c r="I1623" s="875"/>
      <c r="J1623" s="875"/>
      <c r="K1623" s="876"/>
      <c r="L1623" s="876"/>
      <c r="M1623" s="876"/>
      <c r="N1623" s="876"/>
      <c r="O1623" s="876"/>
      <c r="P1623" s="876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3"/>
      <c r="E1624" s="677"/>
      <c r="F1624" s="677"/>
      <c r="G1624" s="677"/>
      <c r="H1624" s="874"/>
      <c r="I1624" s="875"/>
      <c r="J1624" s="875"/>
      <c r="K1624" s="876"/>
      <c r="L1624" s="876"/>
      <c r="M1624" s="876"/>
      <c r="N1624" s="876"/>
      <c r="O1624" s="876"/>
      <c r="P1624" s="876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3"/>
      <c r="E1625" s="677"/>
      <c r="F1625" s="677"/>
      <c r="G1625" s="677"/>
      <c r="H1625" s="874"/>
      <c r="I1625" s="875"/>
      <c r="J1625" s="875"/>
      <c r="K1625" s="876"/>
      <c r="L1625" s="876"/>
      <c r="M1625" s="876"/>
      <c r="N1625" s="876"/>
      <c r="O1625" s="876"/>
      <c r="P1625" s="876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3"/>
      <c r="E1626" s="677"/>
      <c r="F1626" s="677"/>
      <c r="G1626" s="677"/>
      <c r="H1626" s="874"/>
      <c r="I1626" s="875"/>
      <c r="J1626" s="875"/>
      <c r="K1626" s="876"/>
      <c r="L1626" s="876"/>
      <c r="M1626" s="876"/>
      <c r="N1626" s="876"/>
      <c r="O1626" s="876"/>
      <c r="P1626" s="876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3"/>
      <c r="E1627" s="677"/>
      <c r="F1627" s="677"/>
      <c r="G1627" s="677"/>
      <c r="H1627" s="874"/>
      <c r="I1627" s="875"/>
      <c r="J1627" s="875"/>
      <c r="K1627" s="876"/>
      <c r="L1627" s="876"/>
      <c r="M1627" s="876"/>
      <c r="N1627" s="876"/>
      <c r="O1627" s="876"/>
      <c r="P1627" s="876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3"/>
      <c r="E1628" s="677"/>
      <c r="F1628" s="677"/>
      <c r="G1628" s="677"/>
      <c r="H1628" s="874"/>
      <c r="I1628" s="875"/>
      <c r="J1628" s="875"/>
      <c r="K1628" s="876"/>
      <c r="L1628" s="876"/>
      <c r="M1628" s="876"/>
      <c r="N1628" s="876"/>
      <c r="O1628" s="876"/>
      <c r="P1628" s="876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3"/>
      <c r="E1629" s="677"/>
      <c r="F1629" s="677"/>
      <c r="G1629" s="677"/>
      <c r="H1629" s="874"/>
      <c r="I1629" s="875"/>
      <c r="J1629" s="875"/>
      <c r="K1629" s="876"/>
      <c r="L1629" s="876"/>
      <c r="M1629" s="876"/>
      <c r="N1629" s="876"/>
      <c r="O1629" s="876"/>
      <c r="P1629" s="876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3"/>
      <c r="E1630" s="677"/>
      <c r="F1630" s="677"/>
      <c r="G1630" s="677"/>
      <c r="H1630" s="874"/>
      <c r="I1630" s="875"/>
      <c r="J1630" s="875"/>
      <c r="K1630" s="876"/>
      <c r="L1630" s="876"/>
      <c r="M1630" s="876"/>
      <c r="N1630" s="876"/>
      <c r="O1630" s="876"/>
      <c r="P1630" s="876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3"/>
      <c r="E1631" s="677"/>
      <c r="F1631" s="677"/>
      <c r="G1631" s="677"/>
      <c r="H1631" s="874"/>
      <c r="I1631" s="875"/>
      <c r="J1631" s="875"/>
      <c r="K1631" s="876"/>
      <c r="L1631" s="876"/>
      <c r="M1631" s="876"/>
      <c r="N1631" s="876"/>
      <c r="O1631" s="876"/>
      <c r="P1631" s="876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3"/>
      <c r="E1632" s="677"/>
      <c r="F1632" s="677"/>
      <c r="G1632" s="677"/>
      <c r="H1632" s="874"/>
      <c r="I1632" s="875"/>
      <c r="J1632" s="875"/>
      <c r="K1632" s="876"/>
      <c r="L1632" s="876"/>
      <c r="M1632" s="876"/>
      <c r="N1632" s="876"/>
      <c r="O1632" s="876"/>
      <c r="P1632" s="876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3"/>
      <c r="E1633" s="677"/>
      <c r="F1633" s="677"/>
      <c r="G1633" s="677"/>
      <c r="H1633" s="874"/>
      <c r="I1633" s="875"/>
      <c r="J1633" s="875"/>
      <c r="K1633" s="876"/>
      <c r="L1633" s="876"/>
      <c r="M1633" s="876"/>
      <c r="N1633" s="876"/>
      <c r="O1633" s="876"/>
      <c r="P1633" s="876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3"/>
      <c r="E1634" s="677"/>
      <c r="F1634" s="677"/>
      <c r="G1634" s="677"/>
      <c r="H1634" s="874"/>
      <c r="I1634" s="875"/>
      <c r="J1634" s="875"/>
      <c r="K1634" s="876"/>
      <c r="L1634" s="876"/>
      <c r="M1634" s="876"/>
      <c r="N1634" s="876"/>
      <c r="O1634" s="876"/>
      <c r="P1634" s="876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3"/>
      <c r="E1635" s="677"/>
      <c r="F1635" s="677"/>
      <c r="G1635" s="677"/>
      <c r="H1635" s="874"/>
      <c r="I1635" s="875"/>
      <c r="J1635" s="875"/>
      <c r="K1635" s="876"/>
      <c r="L1635" s="876"/>
      <c r="M1635" s="876"/>
      <c r="N1635" s="876"/>
      <c r="O1635" s="876"/>
      <c r="P1635" s="876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3"/>
      <c r="E1636" s="677"/>
      <c r="F1636" s="677"/>
      <c r="G1636" s="677"/>
      <c r="H1636" s="874"/>
      <c r="I1636" s="875"/>
      <c r="J1636" s="875"/>
      <c r="K1636" s="876"/>
      <c r="L1636" s="876"/>
      <c r="M1636" s="876"/>
      <c r="N1636" s="876"/>
      <c r="O1636" s="876"/>
      <c r="P1636" s="876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3"/>
      <c r="E1637" s="677"/>
      <c r="F1637" s="677"/>
      <c r="G1637" s="677"/>
      <c r="H1637" s="874"/>
      <c r="I1637" s="875"/>
      <c r="J1637" s="875"/>
      <c r="K1637" s="876"/>
      <c r="L1637" s="876"/>
      <c r="M1637" s="876"/>
      <c r="N1637" s="876"/>
      <c r="O1637" s="876"/>
      <c r="P1637" s="876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3"/>
      <c r="E1638" s="677"/>
      <c r="F1638" s="677"/>
      <c r="G1638" s="677"/>
      <c r="H1638" s="874"/>
      <c r="I1638" s="875"/>
      <c r="J1638" s="875"/>
      <c r="K1638" s="876"/>
      <c r="L1638" s="876"/>
      <c r="M1638" s="876"/>
      <c r="N1638" s="876"/>
      <c r="O1638" s="876"/>
      <c r="P1638" s="876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3"/>
      <c r="E1639" s="677"/>
      <c r="F1639" s="677"/>
      <c r="G1639" s="677"/>
      <c r="H1639" s="874"/>
      <c r="I1639" s="875"/>
      <c r="J1639" s="875"/>
      <c r="K1639" s="876"/>
      <c r="L1639" s="876"/>
      <c r="M1639" s="876"/>
      <c r="N1639" s="876"/>
      <c r="O1639" s="876"/>
      <c r="P1639" s="876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3"/>
      <c r="E1640" s="677"/>
      <c r="F1640" s="677"/>
      <c r="G1640" s="677"/>
      <c r="H1640" s="874"/>
      <c r="I1640" s="875"/>
      <c r="J1640" s="875"/>
      <c r="K1640" s="876"/>
      <c r="L1640" s="876"/>
      <c r="M1640" s="876"/>
      <c r="N1640" s="876"/>
      <c r="O1640" s="876"/>
      <c r="P1640" s="876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3"/>
      <c r="E1641" s="677"/>
      <c r="F1641" s="677"/>
      <c r="G1641" s="677"/>
      <c r="H1641" s="874"/>
      <c r="I1641" s="875"/>
      <c r="J1641" s="875"/>
      <c r="K1641" s="876"/>
      <c r="L1641" s="876"/>
      <c r="M1641" s="876"/>
      <c r="N1641" s="876"/>
      <c r="O1641" s="876"/>
      <c r="P1641" s="876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3"/>
      <c r="E1642" s="677"/>
      <c r="F1642" s="677"/>
      <c r="G1642" s="677"/>
      <c r="H1642" s="874"/>
      <c r="I1642" s="875"/>
      <c r="J1642" s="875"/>
      <c r="K1642" s="876"/>
      <c r="L1642" s="876"/>
      <c r="M1642" s="876"/>
      <c r="N1642" s="876"/>
      <c r="O1642" s="876"/>
      <c r="P1642" s="876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3"/>
      <c r="E1643" s="677"/>
      <c r="F1643" s="677"/>
      <c r="G1643" s="677"/>
      <c r="H1643" s="874"/>
      <c r="I1643" s="875"/>
      <c r="J1643" s="875"/>
      <c r="K1643" s="876"/>
      <c r="L1643" s="876"/>
      <c r="M1643" s="876"/>
      <c r="N1643" s="876"/>
      <c r="O1643" s="876"/>
      <c r="P1643" s="876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3"/>
      <c r="E1644" s="677"/>
      <c r="F1644" s="677"/>
      <c r="G1644" s="677"/>
      <c r="H1644" s="874"/>
      <c r="I1644" s="875"/>
      <c r="J1644" s="875"/>
      <c r="K1644" s="876"/>
      <c r="L1644" s="876"/>
      <c r="M1644" s="876"/>
      <c r="N1644" s="876"/>
      <c r="O1644" s="876"/>
      <c r="P1644" s="876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3"/>
      <c r="E1645" s="677"/>
      <c r="F1645" s="677"/>
      <c r="G1645" s="677"/>
      <c r="H1645" s="874"/>
      <c r="I1645" s="875"/>
      <c r="J1645" s="875"/>
      <c r="K1645" s="876"/>
      <c r="L1645" s="876"/>
      <c r="M1645" s="876"/>
      <c r="N1645" s="876"/>
      <c r="O1645" s="876"/>
      <c r="P1645" s="876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3"/>
      <c r="E1646" s="677"/>
      <c r="F1646" s="677"/>
      <c r="G1646" s="677"/>
      <c r="H1646" s="874"/>
      <c r="I1646" s="875"/>
      <c r="J1646" s="875"/>
      <c r="K1646" s="876"/>
      <c r="L1646" s="876"/>
      <c r="M1646" s="876"/>
      <c r="N1646" s="876"/>
      <c r="O1646" s="876"/>
      <c r="P1646" s="876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3"/>
      <c r="E1647" s="677"/>
      <c r="F1647" s="677"/>
      <c r="G1647" s="677"/>
      <c r="H1647" s="874"/>
      <c r="I1647" s="875"/>
      <c r="J1647" s="875"/>
      <c r="K1647" s="876"/>
      <c r="L1647" s="876"/>
      <c r="M1647" s="876"/>
      <c r="N1647" s="876"/>
      <c r="O1647" s="876"/>
      <c r="P1647" s="876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3"/>
      <c r="E1648" s="677"/>
      <c r="F1648" s="677"/>
      <c r="G1648" s="677"/>
      <c r="H1648" s="874"/>
      <c r="I1648" s="875"/>
      <c r="J1648" s="875"/>
      <c r="K1648" s="876"/>
      <c r="L1648" s="876"/>
      <c r="M1648" s="876"/>
      <c r="N1648" s="876"/>
      <c r="O1648" s="876"/>
      <c r="P1648" s="876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3"/>
      <c r="E1649" s="677"/>
      <c r="F1649" s="677"/>
      <c r="G1649" s="677"/>
      <c r="H1649" s="874"/>
      <c r="I1649" s="875"/>
      <c r="J1649" s="875"/>
      <c r="K1649" s="876"/>
      <c r="L1649" s="876"/>
      <c r="M1649" s="876"/>
      <c r="N1649" s="876"/>
      <c r="O1649" s="876"/>
      <c r="P1649" s="876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3"/>
      <c r="E1650" s="677"/>
      <c r="F1650" s="677"/>
      <c r="G1650" s="677"/>
      <c r="H1650" s="874"/>
      <c r="I1650" s="875"/>
      <c r="J1650" s="875"/>
      <c r="K1650" s="876"/>
      <c r="L1650" s="876"/>
      <c r="M1650" s="876"/>
      <c r="N1650" s="876"/>
      <c r="O1650" s="876"/>
      <c r="P1650" s="876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3"/>
      <c r="E1651" s="677"/>
      <c r="F1651" s="677"/>
      <c r="G1651" s="677"/>
      <c r="H1651" s="874"/>
      <c r="I1651" s="875"/>
      <c r="J1651" s="875"/>
      <c r="K1651" s="876"/>
      <c r="L1651" s="876"/>
      <c r="M1651" s="876"/>
      <c r="N1651" s="876"/>
      <c r="O1651" s="876"/>
      <c r="P1651" s="876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3"/>
      <c r="E1652" s="677"/>
      <c r="F1652" s="677"/>
      <c r="G1652" s="677"/>
      <c r="H1652" s="874"/>
      <c r="I1652" s="875"/>
      <c r="J1652" s="875"/>
      <c r="K1652" s="876"/>
      <c r="L1652" s="876"/>
      <c r="M1652" s="876"/>
      <c r="N1652" s="876"/>
      <c r="O1652" s="876"/>
      <c r="P1652" s="876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3"/>
      <c r="E1653" s="677"/>
      <c r="F1653" s="677"/>
      <c r="G1653" s="677"/>
      <c r="H1653" s="874"/>
      <c r="I1653" s="875"/>
      <c r="J1653" s="875"/>
      <c r="K1653" s="876"/>
      <c r="L1653" s="876"/>
      <c r="M1653" s="876"/>
      <c r="N1653" s="876"/>
      <c r="O1653" s="876"/>
      <c r="P1653" s="876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3"/>
      <c r="E1654" s="677"/>
      <c r="F1654" s="677"/>
      <c r="G1654" s="677"/>
      <c r="H1654" s="874"/>
      <c r="I1654" s="875"/>
      <c r="J1654" s="875"/>
      <c r="K1654" s="876"/>
      <c r="L1654" s="876"/>
      <c r="M1654" s="876"/>
      <c r="N1654" s="876"/>
      <c r="O1654" s="876"/>
      <c r="P1654" s="876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3"/>
      <c r="E1655" s="677"/>
      <c r="F1655" s="677"/>
      <c r="G1655" s="677"/>
      <c r="H1655" s="874"/>
      <c r="I1655" s="875"/>
      <c r="J1655" s="875"/>
      <c r="K1655" s="876"/>
      <c r="L1655" s="876"/>
      <c r="M1655" s="876"/>
      <c r="N1655" s="876"/>
      <c r="O1655" s="876"/>
      <c r="P1655" s="876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3"/>
      <c r="E1656" s="677"/>
      <c r="F1656" s="677"/>
      <c r="G1656" s="677"/>
      <c r="H1656" s="874"/>
      <c r="I1656" s="875"/>
      <c r="J1656" s="875"/>
      <c r="K1656" s="876"/>
      <c r="L1656" s="876"/>
      <c r="M1656" s="876"/>
      <c r="N1656" s="876"/>
      <c r="O1656" s="876"/>
      <c r="P1656" s="876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3"/>
      <c r="E1657" s="677"/>
      <c r="F1657" s="677"/>
      <c r="G1657" s="677"/>
      <c r="H1657" s="874"/>
      <c r="I1657" s="875"/>
      <c r="J1657" s="875"/>
      <c r="K1657" s="876"/>
      <c r="L1657" s="876"/>
      <c r="M1657" s="876"/>
      <c r="N1657" s="876"/>
      <c r="O1657" s="876"/>
      <c r="P1657" s="876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3"/>
      <c r="E1658" s="677"/>
      <c r="F1658" s="677"/>
      <c r="G1658" s="677"/>
      <c r="H1658" s="874"/>
      <c r="I1658" s="875"/>
      <c r="J1658" s="875"/>
      <c r="K1658" s="876"/>
      <c r="L1658" s="876"/>
      <c r="M1658" s="876"/>
      <c r="N1658" s="876"/>
      <c r="O1658" s="876"/>
      <c r="P1658" s="876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3"/>
      <c r="E1659" s="677"/>
      <c r="F1659" s="677"/>
      <c r="G1659" s="677"/>
      <c r="H1659" s="874"/>
      <c r="I1659" s="875"/>
      <c r="J1659" s="875"/>
      <c r="K1659" s="876"/>
      <c r="L1659" s="876"/>
      <c r="M1659" s="876"/>
      <c r="N1659" s="876"/>
      <c r="O1659" s="876"/>
      <c r="P1659" s="876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3"/>
      <c r="E1660" s="677"/>
      <c r="F1660" s="677"/>
      <c r="G1660" s="677"/>
      <c r="H1660" s="874"/>
      <c r="I1660" s="875"/>
      <c r="J1660" s="875"/>
      <c r="K1660" s="876"/>
      <c r="L1660" s="876"/>
      <c r="M1660" s="876"/>
      <c r="N1660" s="876"/>
      <c r="O1660" s="876"/>
      <c r="P1660" s="876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3"/>
      <c r="E1661" s="677"/>
      <c r="F1661" s="677"/>
      <c r="G1661" s="677"/>
      <c r="H1661" s="874"/>
      <c r="I1661" s="875"/>
      <c r="J1661" s="875"/>
      <c r="K1661" s="876"/>
      <c r="L1661" s="876"/>
      <c r="M1661" s="876"/>
      <c r="N1661" s="876"/>
      <c r="O1661" s="876"/>
      <c r="P1661" s="876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3"/>
      <c r="E1662" s="677"/>
      <c r="F1662" s="677"/>
      <c r="G1662" s="677"/>
      <c r="H1662" s="874"/>
      <c r="I1662" s="875"/>
      <c r="J1662" s="875"/>
      <c r="K1662" s="876"/>
      <c r="L1662" s="876"/>
      <c r="M1662" s="876"/>
      <c r="N1662" s="876"/>
      <c r="O1662" s="876"/>
      <c r="P1662" s="876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3"/>
      <c r="E1663" s="677"/>
      <c r="F1663" s="677"/>
      <c r="G1663" s="677"/>
      <c r="H1663" s="874"/>
      <c r="I1663" s="875"/>
      <c r="J1663" s="875"/>
      <c r="K1663" s="876"/>
      <c r="L1663" s="876"/>
      <c r="M1663" s="876"/>
      <c r="N1663" s="876"/>
      <c r="O1663" s="876"/>
      <c r="P1663" s="876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3"/>
      <c r="E1664" s="677"/>
      <c r="F1664" s="677"/>
      <c r="G1664" s="677"/>
      <c r="H1664" s="874"/>
      <c r="I1664" s="875"/>
      <c r="J1664" s="875"/>
      <c r="K1664" s="876"/>
      <c r="L1664" s="876"/>
      <c r="M1664" s="876"/>
      <c r="N1664" s="876"/>
      <c r="O1664" s="876"/>
      <c r="P1664" s="876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3"/>
      <c r="E1665" s="677"/>
      <c r="F1665" s="677"/>
      <c r="G1665" s="677"/>
      <c r="H1665" s="874"/>
      <c r="I1665" s="875"/>
      <c r="J1665" s="875"/>
      <c r="K1665" s="876"/>
      <c r="L1665" s="876"/>
      <c r="M1665" s="876"/>
      <c r="N1665" s="876"/>
      <c r="O1665" s="876"/>
      <c r="P1665" s="876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3"/>
      <c r="E1666" s="677"/>
      <c r="F1666" s="677"/>
      <c r="G1666" s="677"/>
      <c r="H1666" s="874"/>
      <c r="I1666" s="875"/>
      <c r="J1666" s="875"/>
      <c r="K1666" s="876"/>
      <c r="L1666" s="876"/>
      <c r="M1666" s="876"/>
      <c r="N1666" s="876"/>
      <c r="O1666" s="876"/>
      <c r="P1666" s="876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3"/>
      <c r="E1667" s="677"/>
      <c r="F1667" s="677"/>
      <c r="G1667" s="677"/>
      <c r="H1667" s="874"/>
      <c r="I1667" s="875"/>
      <c r="J1667" s="875"/>
      <c r="K1667" s="876"/>
      <c r="L1667" s="876"/>
      <c r="M1667" s="876"/>
      <c r="N1667" s="876"/>
      <c r="O1667" s="876"/>
      <c r="P1667" s="876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3"/>
      <c r="E1668" s="677"/>
      <c r="F1668" s="677"/>
      <c r="G1668" s="677"/>
      <c r="H1668" s="874"/>
      <c r="I1668" s="875"/>
      <c r="J1668" s="875"/>
      <c r="K1668" s="876"/>
      <c r="L1668" s="876"/>
      <c r="M1668" s="876"/>
      <c r="N1668" s="876"/>
      <c r="O1668" s="876"/>
      <c r="P1668" s="876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3"/>
      <c r="E1669" s="677"/>
      <c r="F1669" s="677"/>
      <c r="G1669" s="677"/>
      <c r="H1669" s="874"/>
      <c r="I1669" s="875"/>
      <c r="J1669" s="875"/>
      <c r="K1669" s="876"/>
      <c r="L1669" s="876"/>
      <c r="M1669" s="876"/>
      <c r="N1669" s="876"/>
      <c r="O1669" s="876"/>
      <c r="P1669" s="876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3"/>
      <c r="E1670" s="677"/>
      <c r="F1670" s="677"/>
      <c r="G1670" s="677"/>
      <c r="H1670" s="874"/>
      <c r="I1670" s="875"/>
      <c r="J1670" s="875"/>
      <c r="K1670" s="876"/>
      <c r="L1670" s="876"/>
      <c r="M1670" s="876"/>
      <c r="N1670" s="876"/>
      <c r="O1670" s="876"/>
      <c r="P1670" s="876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3"/>
      <c r="E1671" s="677"/>
      <c r="F1671" s="677"/>
      <c r="G1671" s="677"/>
      <c r="H1671" s="874"/>
      <c r="I1671" s="875"/>
      <c r="J1671" s="875"/>
      <c r="K1671" s="876"/>
      <c r="L1671" s="876"/>
      <c r="M1671" s="876"/>
      <c r="N1671" s="876"/>
      <c r="O1671" s="876"/>
      <c r="P1671" s="876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3"/>
      <c r="E1672" s="677"/>
      <c r="F1672" s="677"/>
      <c r="G1672" s="677"/>
      <c r="H1672" s="874"/>
      <c r="I1672" s="875"/>
      <c r="J1672" s="875"/>
      <c r="K1672" s="876"/>
      <c r="L1672" s="876"/>
      <c r="M1672" s="876"/>
      <c r="N1672" s="876"/>
      <c r="O1672" s="876"/>
      <c r="P1672" s="876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3"/>
      <c r="E1673" s="677"/>
      <c r="F1673" s="677"/>
      <c r="G1673" s="677"/>
      <c r="H1673" s="874"/>
      <c r="I1673" s="875"/>
      <c r="J1673" s="875"/>
      <c r="K1673" s="876"/>
      <c r="L1673" s="876"/>
      <c r="M1673" s="876"/>
      <c r="N1673" s="876"/>
      <c r="O1673" s="876"/>
      <c r="P1673" s="876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3"/>
      <c r="E1674" s="677"/>
      <c r="F1674" s="677"/>
      <c r="G1674" s="677"/>
      <c r="H1674" s="874"/>
      <c r="I1674" s="875"/>
      <c r="J1674" s="875"/>
      <c r="K1674" s="876"/>
      <c r="L1674" s="876"/>
      <c r="M1674" s="876"/>
      <c r="N1674" s="876"/>
      <c r="O1674" s="876"/>
      <c r="P1674" s="876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3"/>
      <c r="E1675" s="677"/>
      <c r="F1675" s="677"/>
      <c r="G1675" s="677"/>
      <c r="H1675" s="874"/>
      <c r="I1675" s="875"/>
      <c r="J1675" s="875"/>
      <c r="K1675" s="876"/>
      <c r="L1675" s="876"/>
      <c r="M1675" s="876"/>
      <c r="N1675" s="876"/>
      <c r="O1675" s="876"/>
      <c r="P1675" s="876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3"/>
      <c r="E1676" s="677"/>
      <c r="F1676" s="677"/>
      <c r="G1676" s="677"/>
      <c r="H1676" s="874"/>
      <c r="I1676" s="875"/>
      <c r="J1676" s="875"/>
      <c r="K1676" s="876"/>
      <c r="L1676" s="876"/>
      <c r="M1676" s="876"/>
      <c r="N1676" s="876"/>
      <c r="O1676" s="876"/>
      <c r="P1676" s="876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3"/>
      <c r="E1677" s="677"/>
      <c r="F1677" s="677"/>
      <c r="G1677" s="677"/>
      <c r="H1677" s="874"/>
      <c r="I1677" s="875"/>
      <c r="J1677" s="875"/>
      <c r="K1677" s="876"/>
      <c r="L1677" s="876"/>
      <c r="M1677" s="876"/>
      <c r="N1677" s="876"/>
      <c r="O1677" s="876"/>
      <c r="P1677" s="876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3"/>
      <c r="E1678" s="677"/>
      <c r="F1678" s="677"/>
      <c r="G1678" s="677"/>
      <c r="H1678" s="874"/>
      <c r="I1678" s="875"/>
      <c r="J1678" s="875"/>
      <c r="K1678" s="876"/>
      <c r="L1678" s="876"/>
      <c r="M1678" s="876"/>
      <c r="N1678" s="876"/>
      <c r="O1678" s="876"/>
      <c r="P1678" s="876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3"/>
      <c r="E1679" s="677"/>
      <c r="F1679" s="677"/>
      <c r="G1679" s="677"/>
      <c r="H1679" s="874"/>
      <c r="I1679" s="875"/>
      <c r="J1679" s="875"/>
      <c r="K1679" s="876"/>
      <c r="L1679" s="876"/>
      <c r="M1679" s="876"/>
      <c r="N1679" s="876"/>
      <c r="O1679" s="876"/>
      <c r="P1679" s="876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3"/>
      <c r="E1680" s="677"/>
      <c r="F1680" s="677"/>
      <c r="G1680" s="677"/>
      <c r="H1680" s="874"/>
      <c r="I1680" s="875"/>
      <c r="J1680" s="875"/>
      <c r="K1680" s="876"/>
      <c r="L1680" s="876"/>
      <c r="M1680" s="876"/>
      <c r="N1680" s="876"/>
      <c r="O1680" s="876"/>
      <c r="P1680" s="876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3"/>
      <c r="E1681" s="677"/>
      <c r="F1681" s="677"/>
      <c r="G1681" s="677"/>
      <c r="H1681" s="874"/>
      <c r="I1681" s="875"/>
      <c r="J1681" s="875"/>
      <c r="K1681" s="876"/>
      <c r="L1681" s="876"/>
      <c r="M1681" s="876"/>
      <c r="N1681" s="876"/>
      <c r="O1681" s="876"/>
      <c r="P1681" s="876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3"/>
      <c r="E1682" s="677"/>
      <c r="F1682" s="677"/>
      <c r="G1682" s="677"/>
      <c r="H1682" s="874"/>
      <c r="I1682" s="875"/>
      <c r="J1682" s="875"/>
      <c r="K1682" s="876"/>
      <c r="L1682" s="876"/>
      <c r="M1682" s="876"/>
      <c r="N1682" s="876"/>
      <c r="O1682" s="876"/>
      <c r="P1682" s="876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3"/>
      <c r="E1683" s="677"/>
      <c r="F1683" s="677"/>
      <c r="G1683" s="677"/>
      <c r="H1683" s="874"/>
      <c r="I1683" s="875"/>
      <c r="J1683" s="875"/>
      <c r="K1683" s="876"/>
      <c r="L1683" s="876"/>
      <c r="M1683" s="876"/>
      <c r="N1683" s="876"/>
      <c r="O1683" s="876"/>
      <c r="P1683" s="876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3"/>
      <c r="E1684" s="677"/>
      <c r="F1684" s="677"/>
      <c r="G1684" s="677"/>
      <c r="H1684" s="874"/>
      <c r="I1684" s="875"/>
      <c r="J1684" s="875"/>
      <c r="K1684" s="876"/>
      <c r="L1684" s="876"/>
      <c r="M1684" s="876"/>
      <c r="N1684" s="876"/>
      <c r="O1684" s="876"/>
      <c r="P1684" s="876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3"/>
      <c r="E1685" s="677"/>
      <c r="F1685" s="677"/>
      <c r="G1685" s="677"/>
      <c r="H1685" s="874"/>
      <c r="I1685" s="875"/>
      <c r="J1685" s="875"/>
      <c r="K1685" s="876"/>
      <c r="L1685" s="876"/>
      <c r="M1685" s="876"/>
      <c r="N1685" s="876"/>
      <c r="O1685" s="876"/>
      <c r="P1685" s="876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3"/>
      <c r="E1686" s="677"/>
      <c r="F1686" s="677"/>
      <c r="G1686" s="677"/>
      <c r="H1686" s="874"/>
      <c r="I1686" s="875"/>
      <c r="J1686" s="875"/>
      <c r="K1686" s="876"/>
      <c r="L1686" s="876"/>
      <c r="M1686" s="876"/>
      <c r="N1686" s="876"/>
      <c r="O1686" s="876"/>
      <c r="P1686" s="876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3"/>
      <c r="E1687" s="677"/>
      <c r="F1687" s="677"/>
      <c r="G1687" s="677"/>
      <c r="H1687" s="874"/>
      <c r="I1687" s="875"/>
      <c r="J1687" s="875"/>
      <c r="K1687" s="876"/>
      <c r="L1687" s="876"/>
      <c r="M1687" s="876"/>
      <c r="N1687" s="876"/>
      <c r="O1687" s="876"/>
      <c r="P1687" s="876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3"/>
      <c r="E1688" s="677"/>
      <c r="F1688" s="677"/>
      <c r="G1688" s="677"/>
      <c r="H1688" s="874"/>
      <c r="I1688" s="875"/>
      <c r="J1688" s="875"/>
      <c r="K1688" s="876"/>
      <c r="L1688" s="876"/>
      <c r="M1688" s="876"/>
      <c r="N1688" s="876"/>
      <c r="O1688" s="876"/>
      <c r="P1688" s="876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3"/>
      <c r="E1689" s="677"/>
      <c r="F1689" s="677"/>
      <c r="G1689" s="677"/>
      <c r="H1689" s="874"/>
      <c r="I1689" s="875"/>
      <c r="J1689" s="875"/>
      <c r="K1689" s="876"/>
      <c r="L1689" s="876"/>
      <c r="M1689" s="876"/>
      <c r="N1689" s="876"/>
      <c r="O1689" s="876"/>
      <c r="P1689" s="876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3"/>
      <c r="E1690" s="677"/>
      <c r="F1690" s="677"/>
      <c r="G1690" s="677"/>
      <c r="H1690" s="874"/>
      <c r="I1690" s="875"/>
      <c r="J1690" s="875"/>
      <c r="K1690" s="876"/>
      <c r="L1690" s="876"/>
      <c r="M1690" s="876"/>
      <c r="N1690" s="876"/>
      <c r="O1690" s="876"/>
      <c r="P1690" s="876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3"/>
      <c r="E1691" s="677"/>
      <c r="F1691" s="677"/>
      <c r="G1691" s="677"/>
      <c r="H1691" s="874"/>
      <c r="I1691" s="875"/>
      <c r="J1691" s="875"/>
      <c r="K1691" s="876"/>
      <c r="L1691" s="876"/>
      <c r="M1691" s="876"/>
      <c r="N1691" s="876"/>
      <c r="O1691" s="876"/>
      <c r="P1691" s="876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3"/>
      <c r="E1692" s="677"/>
      <c r="F1692" s="677"/>
      <c r="G1692" s="677"/>
      <c r="H1692" s="874"/>
      <c r="I1692" s="875"/>
      <c r="J1692" s="875"/>
      <c r="K1692" s="876"/>
      <c r="L1692" s="876"/>
      <c r="M1692" s="876"/>
      <c r="N1692" s="876"/>
      <c r="O1692" s="876"/>
      <c r="P1692" s="876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3"/>
      <c r="E1693" s="677"/>
      <c r="F1693" s="677"/>
      <c r="G1693" s="677"/>
      <c r="H1693" s="874"/>
      <c r="I1693" s="875"/>
      <c r="J1693" s="875"/>
      <c r="K1693" s="876"/>
      <c r="L1693" s="876"/>
      <c r="M1693" s="876"/>
      <c r="N1693" s="876"/>
      <c r="O1693" s="876"/>
      <c r="P1693" s="876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3"/>
      <c r="E1694" s="677"/>
      <c r="F1694" s="677"/>
      <c r="G1694" s="677"/>
      <c r="H1694" s="874"/>
      <c r="I1694" s="875"/>
      <c r="J1694" s="875"/>
      <c r="K1694" s="876"/>
      <c r="L1694" s="876"/>
      <c r="M1694" s="876"/>
      <c r="N1694" s="876"/>
      <c r="O1694" s="876"/>
      <c r="P1694" s="876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3"/>
      <c r="E1695" s="677"/>
      <c r="F1695" s="677"/>
      <c r="G1695" s="677"/>
      <c r="H1695" s="874"/>
      <c r="I1695" s="875"/>
      <c r="J1695" s="875"/>
      <c r="K1695" s="876"/>
      <c r="L1695" s="876"/>
      <c r="M1695" s="876"/>
      <c r="N1695" s="876"/>
      <c r="O1695" s="876"/>
      <c r="P1695" s="876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3"/>
      <c r="E1696" s="677"/>
      <c r="F1696" s="677"/>
      <c r="G1696" s="677"/>
      <c r="H1696" s="874"/>
      <c r="I1696" s="875"/>
      <c r="J1696" s="875"/>
      <c r="K1696" s="876"/>
      <c r="L1696" s="876"/>
      <c r="M1696" s="876"/>
      <c r="N1696" s="876"/>
      <c r="O1696" s="876"/>
      <c r="P1696" s="876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3"/>
      <c r="E1697" s="677"/>
      <c r="F1697" s="677"/>
      <c r="G1697" s="677"/>
      <c r="H1697" s="874"/>
      <c r="I1697" s="875"/>
      <c r="J1697" s="875"/>
      <c r="K1697" s="876"/>
      <c r="L1697" s="876"/>
      <c r="M1697" s="876"/>
      <c r="N1697" s="876"/>
      <c r="O1697" s="876"/>
      <c r="P1697" s="876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3"/>
      <c r="E1698" s="677"/>
      <c r="F1698" s="677"/>
      <c r="G1698" s="677"/>
      <c r="H1698" s="874"/>
      <c r="I1698" s="875"/>
      <c r="J1698" s="875"/>
      <c r="K1698" s="876"/>
      <c r="L1698" s="876"/>
      <c r="M1698" s="876"/>
      <c r="N1698" s="876"/>
      <c r="O1698" s="876"/>
      <c r="P1698" s="876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3"/>
      <c r="E1699" s="677"/>
      <c r="F1699" s="677"/>
      <c r="G1699" s="677"/>
      <c r="H1699" s="874"/>
      <c r="I1699" s="875"/>
      <c r="J1699" s="875"/>
      <c r="K1699" s="876"/>
      <c r="L1699" s="876"/>
      <c r="M1699" s="876"/>
      <c r="N1699" s="876"/>
      <c r="O1699" s="876"/>
      <c r="P1699" s="876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3"/>
      <c r="E1700" s="677"/>
      <c r="F1700" s="677"/>
      <c r="G1700" s="677"/>
      <c r="H1700" s="874"/>
      <c r="I1700" s="875"/>
      <c r="J1700" s="875"/>
      <c r="K1700" s="876"/>
      <c r="L1700" s="876"/>
      <c r="M1700" s="876"/>
      <c r="N1700" s="876"/>
      <c r="O1700" s="876"/>
      <c r="P1700" s="876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3"/>
      <c r="E1701" s="677"/>
      <c r="F1701" s="677"/>
      <c r="G1701" s="677"/>
      <c r="H1701" s="874"/>
      <c r="I1701" s="875"/>
      <c r="J1701" s="875"/>
      <c r="K1701" s="876"/>
      <c r="L1701" s="876"/>
      <c r="M1701" s="876"/>
      <c r="N1701" s="876"/>
      <c r="O1701" s="876"/>
      <c r="P1701" s="876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3"/>
      <c r="E1702" s="677"/>
      <c r="F1702" s="677"/>
      <c r="G1702" s="677"/>
      <c r="H1702" s="874"/>
      <c r="I1702" s="875"/>
      <c r="J1702" s="875"/>
      <c r="K1702" s="876"/>
      <c r="L1702" s="876"/>
      <c r="M1702" s="876"/>
      <c r="N1702" s="876"/>
      <c r="O1702" s="876"/>
      <c r="P1702" s="876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3"/>
      <c r="E1703" s="677"/>
      <c r="F1703" s="677"/>
      <c r="G1703" s="677"/>
      <c r="H1703" s="874"/>
      <c r="I1703" s="875"/>
      <c r="J1703" s="875"/>
      <c r="K1703" s="876"/>
      <c r="L1703" s="876"/>
      <c r="M1703" s="876"/>
      <c r="N1703" s="876"/>
      <c r="O1703" s="876"/>
      <c r="P1703" s="876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3"/>
      <c r="E1704" s="677"/>
      <c r="F1704" s="677"/>
      <c r="G1704" s="677"/>
      <c r="H1704" s="874"/>
      <c r="I1704" s="875"/>
      <c r="J1704" s="875"/>
      <c r="K1704" s="876"/>
      <c r="L1704" s="876"/>
      <c r="M1704" s="876"/>
      <c r="N1704" s="876"/>
      <c r="O1704" s="876"/>
      <c r="P1704" s="876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3"/>
      <c r="E1705" s="677"/>
      <c r="F1705" s="677"/>
      <c r="G1705" s="677"/>
      <c r="H1705" s="874"/>
      <c r="I1705" s="875"/>
      <c r="J1705" s="875"/>
      <c r="K1705" s="876"/>
      <c r="L1705" s="876"/>
      <c r="M1705" s="876"/>
      <c r="N1705" s="876"/>
      <c r="O1705" s="876"/>
      <c r="P1705" s="876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3"/>
      <c r="E1706" s="677"/>
      <c r="F1706" s="677"/>
      <c r="G1706" s="677"/>
      <c r="H1706" s="874"/>
      <c r="I1706" s="875"/>
      <c r="J1706" s="875"/>
      <c r="K1706" s="876"/>
      <c r="L1706" s="876"/>
      <c r="M1706" s="876"/>
      <c r="N1706" s="876"/>
      <c r="O1706" s="876"/>
      <c r="P1706" s="876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3"/>
      <c r="E1707" s="677"/>
      <c r="F1707" s="677"/>
      <c r="G1707" s="677"/>
      <c r="H1707" s="874"/>
      <c r="I1707" s="875"/>
      <c r="J1707" s="875"/>
      <c r="K1707" s="876"/>
      <c r="L1707" s="876"/>
      <c r="M1707" s="876"/>
      <c r="N1707" s="876"/>
      <c r="O1707" s="876"/>
      <c r="P1707" s="876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3"/>
      <c r="E1708" s="677"/>
      <c r="F1708" s="677"/>
      <c r="G1708" s="677"/>
      <c r="H1708" s="874"/>
      <c r="I1708" s="875"/>
      <c r="J1708" s="875"/>
      <c r="K1708" s="876"/>
      <c r="L1708" s="876"/>
      <c r="M1708" s="876"/>
      <c r="N1708" s="876"/>
      <c r="O1708" s="876"/>
      <c r="P1708" s="876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3"/>
      <c r="E1709" s="677"/>
      <c r="F1709" s="677"/>
      <c r="G1709" s="677"/>
      <c r="H1709" s="874"/>
      <c r="I1709" s="875"/>
      <c r="J1709" s="875"/>
      <c r="K1709" s="876"/>
      <c r="L1709" s="876"/>
      <c r="M1709" s="876"/>
      <c r="N1709" s="876"/>
      <c r="O1709" s="876"/>
      <c r="P1709" s="876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3"/>
      <c r="E1710" s="677"/>
      <c r="F1710" s="677"/>
      <c r="G1710" s="677"/>
      <c r="H1710" s="874"/>
      <c r="I1710" s="875"/>
      <c r="J1710" s="875"/>
      <c r="K1710" s="876"/>
      <c r="L1710" s="876"/>
      <c r="M1710" s="876"/>
      <c r="N1710" s="876"/>
      <c r="O1710" s="876"/>
      <c r="P1710" s="876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3"/>
      <c r="E1711" s="677"/>
      <c r="F1711" s="677"/>
      <c r="G1711" s="677"/>
      <c r="H1711" s="874"/>
      <c r="I1711" s="875"/>
      <c r="J1711" s="875"/>
      <c r="K1711" s="876"/>
      <c r="L1711" s="876"/>
      <c r="M1711" s="876"/>
      <c r="N1711" s="876"/>
      <c r="O1711" s="876"/>
      <c r="P1711" s="876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3"/>
      <c r="E1712" s="677"/>
      <c r="F1712" s="677"/>
      <c r="G1712" s="677"/>
      <c r="H1712" s="874"/>
      <c r="I1712" s="875"/>
      <c r="J1712" s="875"/>
      <c r="K1712" s="876"/>
      <c r="L1712" s="876"/>
      <c r="M1712" s="876"/>
      <c r="N1712" s="876"/>
      <c r="O1712" s="876"/>
      <c r="P1712" s="876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3"/>
      <c r="E1713" s="677"/>
      <c r="F1713" s="677"/>
      <c r="G1713" s="677"/>
      <c r="H1713" s="874"/>
      <c r="I1713" s="875"/>
      <c r="J1713" s="875"/>
      <c r="K1713" s="876"/>
      <c r="L1713" s="876"/>
      <c r="M1713" s="876"/>
      <c r="N1713" s="876"/>
      <c r="O1713" s="876"/>
      <c r="P1713" s="876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3"/>
      <c r="E1714" s="677"/>
      <c r="F1714" s="677"/>
      <c r="G1714" s="677"/>
      <c r="H1714" s="874"/>
      <c r="I1714" s="875"/>
      <c r="J1714" s="875"/>
      <c r="K1714" s="876"/>
      <c r="L1714" s="876"/>
      <c r="M1714" s="876"/>
      <c r="N1714" s="876"/>
      <c r="O1714" s="876"/>
      <c r="P1714" s="876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3"/>
      <c r="E1715" s="677"/>
      <c r="F1715" s="677"/>
      <c r="G1715" s="677"/>
      <c r="H1715" s="874"/>
      <c r="I1715" s="875"/>
      <c r="J1715" s="875"/>
      <c r="K1715" s="876"/>
      <c r="L1715" s="876"/>
      <c r="M1715" s="876"/>
      <c r="N1715" s="876"/>
      <c r="O1715" s="876"/>
      <c r="P1715" s="876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3"/>
      <c r="E1716" s="677"/>
      <c r="F1716" s="677"/>
      <c r="G1716" s="677"/>
      <c r="H1716" s="874"/>
      <c r="I1716" s="875"/>
      <c r="J1716" s="875"/>
      <c r="K1716" s="876"/>
      <c r="L1716" s="876"/>
      <c r="M1716" s="876"/>
      <c r="N1716" s="876"/>
      <c r="O1716" s="876"/>
      <c r="P1716" s="876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3"/>
      <c r="E1717" s="677"/>
      <c r="F1717" s="677"/>
      <c r="G1717" s="677"/>
      <c r="H1717" s="874"/>
      <c r="I1717" s="875"/>
      <c r="J1717" s="875"/>
      <c r="K1717" s="876"/>
      <c r="L1717" s="876"/>
      <c r="M1717" s="876"/>
      <c r="N1717" s="876"/>
      <c r="O1717" s="876"/>
      <c r="P1717" s="876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3"/>
      <c r="E1718" s="677"/>
      <c r="F1718" s="677"/>
      <c r="G1718" s="677"/>
      <c r="H1718" s="874"/>
      <c r="I1718" s="875"/>
      <c r="J1718" s="875"/>
      <c r="K1718" s="876"/>
      <c r="L1718" s="876"/>
      <c r="M1718" s="876"/>
      <c r="N1718" s="876"/>
      <c r="O1718" s="876"/>
      <c r="P1718" s="876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3"/>
      <c r="E1719" s="677"/>
      <c r="F1719" s="677"/>
      <c r="G1719" s="677"/>
      <c r="H1719" s="874"/>
      <c r="I1719" s="875"/>
      <c r="J1719" s="875"/>
      <c r="K1719" s="876"/>
      <c r="L1719" s="876"/>
      <c r="M1719" s="876"/>
      <c r="N1719" s="876"/>
      <c r="O1719" s="876"/>
      <c r="P1719" s="876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3"/>
      <c r="E1720" s="677"/>
      <c r="F1720" s="677"/>
      <c r="G1720" s="677"/>
      <c r="H1720" s="874"/>
      <c r="I1720" s="875"/>
      <c r="J1720" s="875"/>
      <c r="K1720" s="876"/>
      <c r="L1720" s="876"/>
      <c r="M1720" s="876"/>
      <c r="N1720" s="876"/>
      <c r="O1720" s="876"/>
      <c r="P1720" s="876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3"/>
      <c r="E1721" s="677"/>
      <c r="F1721" s="677"/>
      <c r="G1721" s="677"/>
      <c r="H1721" s="874"/>
      <c r="I1721" s="875"/>
      <c r="J1721" s="875"/>
      <c r="K1721" s="876"/>
      <c r="L1721" s="876"/>
      <c r="M1721" s="876"/>
      <c r="N1721" s="876"/>
      <c r="O1721" s="876"/>
      <c r="P1721" s="876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3"/>
      <c r="E1722" s="677"/>
      <c r="F1722" s="677"/>
      <c r="G1722" s="677"/>
      <c r="H1722" s="874"/>
      <c r="I1722" s="875"/>
      <c r="J1722" s="875"/>
      <c r="K1722" s="876"/>
      <c r="L1722" s="876"/>
      <c r="M1722" s="876"/>
      <c r="N1722" s="876"/>
      <c r="O1722" s="876"/>
      <c r="P1722" s="876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3"/>
      <c r="E1723" s="677"/>
      <c r="F1723" s="677"/>
      <c r="G1723" s="677"/>
      <c r="H1723" s="874"/>
      <c r="I1723" s="875"/>
      <c r="J1723" s="875"/>
      <c r="K1723" s="876"/>
      <c r="L1723" s="876"/>
      <c r="M1723" s="876"/>
      <c r="N1723" s="876"/>
      <c r="O1723" s="876"/>
      <c r="P1723" s="876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3"/>
      <c r="E1724" s="677"/>
      <c r="F1724" s="677"/>
      <c r="G1724" s="677"/>
      <c r="H1724" s="874"/>
      <c r="I1724" s="875"/>
      <c r="J1724" s="875"/>
      <c r="K1724" s="876"/>
      <c r="L1724" s="876"/>
      <c r="M1724" s="876"/>
      <c r="N1724" s="876"/>
      <c r="O1724" s="876"/>
      <c r="P1724" s="876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3"/>
      <c r="E1725" s="677"/>
      <c r="F1725" s="677"/>
      <c r="G1725" s="677"/>
      <c r="H1725" s="874"/>
      <c r="I1725" s="875"/>
      <c r="J1725" s="875"/>
      <c r="K1725" s="876"/>
      <c r="L1725" s="876"/>
      <c r="M1725" s="876"/>
      <c r="N1725" s="876"/>
      <c r="O1725" s="876"/>
      <c r="P1725" s="876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3"/>
      <c r="E1726" s="677"/>
      <c r="F1726" s="677"/>
      <c r="G1726" s="677"/>
      <c r="H1726" s="874"/>
      <c r="I1726" s="875"/>
      <c r="J1726" s="875"/>
      <c r="K1726" s="876"/>
      <c r="L1726" s="876"/>
      <c r="M1726" s="876"/>
      <c r="N1726" s="876"/>
      <c r="O1726" s="876"/>
      <c r="P1726" s="876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3"/>
      <c r="E1727" s="677"/>
      <c r="F1727" s="677"/>
      <c r="G1727" s="677"/>
      <c r="H1727" s="874"/>
      <c r="I1727" s="875"/>
      <c r="J1727" s="875"/>
      <c r="K1727" s="876"/>
      <c r="L1727" s="876"/>
      <c r="M1727" s="876"/>
      <c r="N1727" s="876"/>
      <c r="O1727" s="876"/>
      <c r="P1727" s="876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3"/>
      <c r="E1728" s="677"/>
      <c r="F1728" s="677"/>
      <c r="G1728" s="677"/>
      <c r="H1728" s="874"/>
      <c r="I1728" s="875"/>
      <c r="J1728" s="875"/>
      <c r="K1728" s="876"/>
      <c r="L1728" s="876"/>
      <c r="M1728" s="876"/>
      <c r="N1728" s="876"/>
      <c r="O1728" s="876"/>
      <c r="P1728" s="876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3"/>
      <c r="E1729" s="677"/>
      <c r="F1729" s="677"/>
      <c r="G1729" s="677"/>
      <c r="H1729" s="874"/>
      <c r="I1729" s="875"/>
      <c r="J1729" s="875"/>
      <c r="K1729" s="876"/>
      <c r="L1729" s="876"/>
      <c r="M1729" s="876"/>
      <c r="N1729" s="876"/>
      <c r="O1729" s="876"/>
      <c r="P1729" s="876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3"/>
      <c r="E1730" s="677"/>
      <c r="F1730" s="677"/>
      <c r="G1730" s="677"/>
      <c r="H1730" s="874"/>
      <c r="I1730" s="875"/>
      <c r="J1730" s="875"/>
      <c r="K1730" s="876"/>
      <c r="L1730" s="876"/>
      <c r="M1730" s="876"/>
      <c r="N1730" s="876"/>
      <c r="O1730" s="876"/>
      <c r="P1730" s="876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3"/>
      <c r="E1731" s="677"/>
      <c r="F1731" s="677"/>
      <c r="G1731" s="677"/>
      <c r="H1731" s="874"/>
      <c r="I1731" s="875"/>
      <c r="J1731" s="875"/>
      <c r="K1731" s="876"/>
      <c r="L1731" s="876"/>
      <c r="M1731" s="876"/>
      <c r="N1731" s="876"/>
      <c r="O1731" s="876"/>
      <c r="P1731" s="876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3"/>
      <c r="E1732" s="677"/>
      <c r="F1732" s="677"/>
      <c r="G1732" s="677"/>
      <c r="H1732" s="874"/>
      <c r="I1732" s="875"/>
      <c r="J1732" s="875"/>
      <c r="K1732" s="876"/>
      <c r="L1732" s="876"/>
      <c r="M1732" s="876"/>
      <c r="N1732" s="876"/>
      <c r="O1732" s="876"/>
      <c r="P1732" s="876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3"/>
      <c r="E1733" s="677"/>
      <c r="F1733" s="677"/>
      <c r="G1733" s="677"/>
      <c r="H1733" s="874"/>
      <c r="I1733" s="875"/>
      <c r="J1733" s="875"/>
      <c r="K1733" s="876"/>
      <c r="L1733" s="876"/>
      <c r="M1733" s="876"/>
      <c r="N1733" s="876"/>
      <c r="O1733" s="876"/>
      <c r="P1733" s="876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3"/>
      <c r="E1734" s="677"/>
      <c r="F1734" s="677"/>
      <c r="G1734" s="677"/>
      <c r="H1734" s="874"/>
      <c r="I1734" s="875"/>
      <c r="J1734" s="875"/>
      <c r="K1734" s="876"/>
      <c r="L1734" s="876"/>
      <c r="M1734" s="876"/>
      <c r="N1734" s="876"/>
      <c r="O1734" s="876"/>
      <c r="P1734" s="876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3"/>
      <c r="E1735" s="677"/>
      <c r="F1735" s="677"/>
      <c r="G1735" s="677"/>
      <c r="H1735" s="874"/>
      <c r="I1735" s="875"/>
      <c r="J1735" s="875"/>
      <c r="K1735" s="876"/>
      <c r="L1735" s="876"/>
      <c r="M1735" s="876"/>
      <c r="N1735" s="876"/>
      <c r="O1735" s="876"/>
      <c r="P1735" s="876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3"/>
      <c r="E1736" s="677"/>
      <c r="F1736" s="677"/>
      <c r="G1736" s="677"/>
      <c r="H1736" s="874"/>
      <c r="I1736" s="875"/>
      <c r="J1736" s="875"/>
      <c r="K1736" s="876"/>
      <c r="L1736" s="876"/>
      <c r="M1736" s="876"/>
      <c r="N1736" s="876"/>
      <c r="O1736" s="876"/>
      <c r="P1736" s="876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3"/>
      <c r="E1737" s="677"/>
      <c r="F1737" s="677"/>
      <c r="G1737" s="677"/>
      <c r="H1737" s="874"/>
      <c r="I1737" s="875"/>
      <c r="J1737" s="875"/>
      <c r="K1737" s="876"/>
      <c r="L1737" s="876"/>
      <c r="M1737" s="876"/>
      <c r="N1737" s="876"/>
      <c r="O1737" s="876"/>
      <c r="P1737" s="876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3"/>
      <c r="E1738" s="677"/>
      <c r="F1738" s="677"/>
      <c r="G1738" s="677"/>
      <c r="H1738" s="874"/>
      <c r="I1738" s="875"/>
      <c r="J1738" s="875"/>
      <c r="K1738" s="876"/>
      <c r="L1738" s="876"/>
      <c r="M1738" s="876"/>
      <c r="N1738" s="876"/>
      <c r="O1738" s="876"/>
      <c r="P1738" s="876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3"/>
      <c r="E1739" s="677"/>
      <c r="F1739" s="677"/>
      <c r="G1739" s="677"/>
      <c r="H1739" s="874"/>
      <c r="I1739" s="875"/>
      <c r="J1739" s="875"/>
      <c r="K1739" s="876"/>
      <c r="L1739" s="876"/>
      <c r="M1739" s="876"/>
      <c r="N1739" s="876"/>
      <c r="O1739" s="876"/>
      <c r="P1739" s="876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3"/>
      <c r="E1740" s="677"/>
      <c r="F1740" s="677"/>
      <c r="G1740" s="677"/>
      <c r="H1740" s="874"/>
      <c r="I1740" s="875"/>
      <c r="J1740" s="875"/>
      <c r="K1740" s="876"/>
      <c r="L1740" s="876"/>
      <c r="M1740" s="876"/>
      <c r="N1740" s="876"/>
      <c r="O1740" s="876"/>
      <c r="P1740" s="876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3"/>
      <c r="E1741" s="677"/>
      <c r="F1741" s="677"/>
      <c r="G1741" s="677"/>
      <c r="H1741" s="874"/>
      <c r="I1741" s="875"/>
      <c r="J1741" s="875"/>
      <c r="K1741" s="876"/>
      <c r="L1741" s="876"/>
      <c r="M1741" s="876"/>
      <c r="N1741" s="876"/>
      <c r="O1741" s="876"/>
      <c r="P1741" s="876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3"/>
      <c r="E1742" s="677"/>
      <c r="F1742" s="677"/>
      <c r="G1742" s="677"/>
      <c r="H1742" s="874"/>
      <c r="I1742" s="875"/>
      <c r="J1742" s="875"/>
      <c r="K1742" s="876"/>
      <c r="L1742" s="876"/>
      <c r="M1742" s="876"/>
      <c r="N1742" s="876"/>
      <c r="O1742" s="876"/>
      <c r="P1742" s="876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3"/>
      <c r="E1743" s="677"/>
      <c r="F1743" s="677"/>
      <c r="G1743" s="677"/>
      <c r="H1743" s="874"/>
      <c r="I1743" s="875"/>
      <c r="J1743" s="875"/>
      <c r="K1743" s="876"/>
      <c r="L1743" s="876"/>
      <c r="M1743" s="876"/>
      <c r="N1743" s="876"/>
      <c r="O1743" s="876"/>
      <c r="P1743" s="876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3"/>
      <c r="E1744" s="677"/>
      <c r="F1744" s="677"/>
      <c r="G1744" s="677"/>
      <c r="H1744" s="874"/>
      <c r="I1744" s="875"/>
      <c r="J1744" s="875"/>
      <c r="K1744" s="876"/>
      <c r="L1744" s="876"/>
      <c r="M1744" s="876"/>
      <c r="N1744" s="876"/>
      <c r="O1744" s="876"/>
      <c r="P1744" s="876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3"/>
      <c r="E1745" s="677"/>
      <c r="F1745" s="677"/>
      <c r="G1745" s="677"/>
      <c r="H1745" s="874"/>
      <c r="I1745" s="875"/>
      <c r="J1745" s="875"/>
      <c r="K1745" s="876"/>
      <c r="L1745" s="876"/>
      <c r="M1745" s="876"/>
      <c r="N1745" s="876"/>
      <c r="O1745" s="876"/>
      <c r="P1745" s="876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3"/>
      <c r="E1746" s="677"/>
      <c r="F1746" s="677"/>
      <c r="G1746" s="677"/>
      <c r="H1746" s="874"/>
      <c r="I1746" s="875"/>
      <c r="J1746" s="875"/>
      <c r="K1746" s="876"/>
      <c r="L1746" s="876"/>
      <c r="M1746" s="876"/>
      <c r="N1746" s="876"/>
      <c r="O1746" s="876"/>
      <c r="P1746" s="876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3"/>
      <c r="E1747" s="677"/>
      <c r="F1747" s="677"/>
      <c r="G1747" s="677"/>
      <c r="H1747" s="874"/>
      <c r="I1747" s="875"/>
      <c r="J1747" s="875"/>
      <c r="K1747" s="876"/>
      <c r="L1747" s="876"/>
      <c r="M1747" s="876"/>
      <c r="N1747" s="876"/>
      <c r="O1747" s="876"/>
      <c r="P1747" s="876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3"/>
      <c r="E1748" s="677"/>
      <c r="F1748" s="677"/>
      <c r="G1748" s="677"/>
      <c r="H1748" s="874"/>
      <c r="I1748" s="875"/>
      <c r="J1748" s="875"/>
      <c r="K1748" s="876"/>
      <c r="L1748" s="876"/>
      <c r="M1748" s="876"/>
      <c r="N1748" s="876"/>
      <c r="O1748" s="876"/>
      <c r="P1748" s="876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3"/>
      <c r="E1749" s="677"/>
      <c r="F1749" s="677"/>
      <c r="G1749" s="677"/>
      <c r="H1749" s="874"/>
      <c r="I1749" s="875"/>
      <c r="J1749" s="875"/>
      <c r="K1749" s="876"/>
      <c r="L1749" s="876"/>
      <c r="M1749" s="876"/>
      <c r="N1749" s="876"/>
      <c r="O1749" s="876"/>
      <c r="P1749" s="876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3"/>
      <c r="E1750" s="677"/>
      <c r="F1750" s="677"/>
      <c r="G1750" s="677"/>
      <c r="H1750" s="874"/>
      <c r="I1750" s="875"/>
      <c r="J1750" s="875"/>
      <c r="K1750" s="876"/>
      <c r="L1750" s="876"/>
      <c r="M1750" s="876"/>
      <c r="N1750" s="876"/>
      <c r="O1750" s="876"/>
      <c r="P1750" s="876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3"/>
      <c r="E1751" s="677"/>
      <c r="F1751" s="677"/>
      <c r="G1751" s="677"/>
      <c r="H1751" s="874"/>
      <c r="I1751" s="875"/>
      <c r="J1751" s="875"/>
      <c r="K1751" s="876"/>
      <c r="L1751" s="876"/>
      <c r="M1751" s="876"/>
      <c r="N1751" s="876"/>
      <c r="O1751" s="876"/>
      <c r="P1751" s="876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3"/>
      <c r="E1752" s="677"/>
      <c r="F1752" s="677"/>
      <c r="G1752" s="677"/>
      <c r="H1752" s="874"/>
      <c r="I1752" s="875"/>
      <c r="J1752" s="875"/>
      <c r="K1752" s="876"/>
      <c r="L1752" s="876"/>
      <c r="M1752" s="876"/>
      <c r="N1752" s="876"/>
      <c r="O1752" s="876"/>
      <c r="P1752" s="876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3"/>
      <c r="E1753" s="677"/>
      <c r="F1753" s="677"/>
      <c r="G1753" s="677"/>
      <c r="H1753" s="874"/>
      <c r="I1753" s="875"/>
      <c r="J1753" s="875"/>
      <c r="K1753" s="876"/>
      <c r="L1753" s="876"/>
      <c r="M1753" s="876"/>
      <c r="N1753" s="876"/>
      <c r="O1753" s="876"/>
      <c r="P1753" s="876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3"/>
      <c r="E1754" s="677"/>
      <c r="F1754" s="677"/>
      <c r="G1754" s="677"/>
      <c r="H1754" s="874"/>
      <c r="I1754" s="875"/>
      <c r="J1754" s="875"/>
      <c r="K1754" s="876"/>
      <c r="L1754" s="876"/>
      <c r="M1754" s="876"/>
      <c r="N1754" s="876"/>
      <c r="O1754" s="876"/>
      <c r="P1754" s="876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3"/>
      <c r="E1755" s="677"/>
      <c r="F1755" s="677"/>
      <c r="G1755" s="677"/>
      <c r="H1755" s="874"/>
      <c r="I1755" s="875"/>
      <c r="J1755" s="875"/>
      <c r="K1755" s="876"/>
      <c r="L1755" s="876"/>
      <c r="M1755" s="876"/>
      <c r="N1755" s="876"/>
      <c r="O1755" s="876"/>
      <c r="P1755" s="876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3"/>
      <c r="E1756" s="677"/>
      <c r="F1756" s="677"/>
      <c r="G1756" s="677"/>
      <c r="H1756" s="874"/>
      <c r="I1756" s="875"/>
      <c r="J1756" s="875"/>
      <c r="K1756" s="876"/>
      <c r="L1756" s="876"/>
      <c r="M1756" s="876"/>
      <c r="N1756" s="876"/>
      <c r="O1756" s="876"/>
      <c r="P1756" s="876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3"/>
      <c r="E1757" s="677"/>
      <c r="F1757" s="677"/>
      <c r="G1757" s="677"/>
      <c r="H1757" s="874"/>
      <c r="I1757" s="875"/>
      <c r="J1757" s="875"/>
      <c r="K1757" s="876"/>
      <c r="L1757" s="876"/>
      <c r="M1757" s="876"/>
      <c r="N1757" s="876"/>
      <c r="O1757" s="876"/>
      <c r="P1757" s="876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3"/>
      <c r="E1758" s="677"/>
      <c r="F1758" s="677"/>
      <c r="G1758" s="677"/>
      <c r="H1758" s="874"/>
      <c r="I1758" s="875"/>
      <c r="J1758" s="875"/>
      <c r="K1758" s="876"/>
      <c r="L1758" s="876"/>
      <c r="M1758" s="876"/>
      <c r="N1758" s="876"/>
      <c r="O1758" s="876"/>
      <c r="P1758" s="876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3"/>
      <c r="E1759" s="677"/>
      <c r="F1759" s="677"/>
      <c r="G1759" s="677"/>
      <c r="H1759" s="874"/>
      <c r="I1759" s="875"/>
      <c r="J1759" s="875"/>
      <c r="K1759" s="876"/>
      <c r="L1759" s="876"/>
      <c r="M1759" s="876"/>
      <c r="N1759" s="876"/>
      <c r="O1759" s="876"/>
      <c r="P1759" s="876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3"/>
      <c r="E1760" s="677"/>
      <c r="F1760" s="677"/>
      <c r="G1760" s="677"/>
      <c r="H1760" s="874"/>
      <c r="I1760" s="875"/>
      <c r="J1760" s="875"/>
      <c r="K1760" s="876"/>
      <c r="L1760" s="876"/>
      <c r="M1760" s="876"/>
      <c r="N1760" s="876"/>
      <c r="O1760" s="876"/>
      <c r="P1760" s="876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3"/>
      <c r="E1761" s="677"/>
      <c r="F1761" s="677"/>
      <c r="G1761" s="677"/>
      <c r="H1761" s="874"/>
      <c r="I1761" s="875"/>
      <c r="J1761" s="875"/>
      <c r="K1761" s="876"/>
      <c r="L1761" s="876"/>
      <c r="M1761" s="876"/>
      <c r="N1761" s="876"/>
      <c r="O1761" s="876"/>
      <c r="P1761" s="876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3"/>
      <c r="E1762" s="677"/>
      <c r="F1762" s="677"/>
      <c r="G1762" s="677"/>
      <c r="H1762" s="874"/>
      <c r="I1762" s="875"/>
      <c r="J1762" s="875"/>
      <c r="K1762" s="876"/>
      <c r="L1762" s="876"/>
      <c r="M1762" s="876"/>
      <c r="N1762" s="876"/>
      <c r="O1762" s="876"/>
      <c r="P1762" s="876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3"/>
      <c r="E1763" s="677"/>
      <c r="F1763" s="677"/>
      <c r="G1763" s="677"/>
      <c r="H1763" s="874"/>
      <c r="I1763" s="875"/>
      <c r="J1763" s="875"/>
      <c r="K1763" s="876"/>
      <c r="L1763" s="876"/>
      <c r="M1763" s="876"/>
      <c r="N1763" s="876"/>
      <c r="O1763" s="876"/>
      <c r="P1763" s="876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3"/>
      <c r="E1764" s="677"/>
      <c r="F1764" s="677"/>
      <c r="G1764" s="677"/>
      <c r="H1764" s="874"/>
      <c r="I1764" s="875"/>
      <c r="J1764" s="875"/>
      <c r="K1764" s="876"/>
      <c r="L1764" s="876"/>
      <c r="M1764" s="876"/>
      <c r="N1764" s="876"/>
      <c r="O1764" s="876"/>
      <c r="P1764" s="876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3"/>
      <c r="E1765" s="677"/>
      <c r="F1765" s="677"/>
      <c r="G1765" s="677"/>
      <c r="H1765" s="874"/>
      <c r="I1765" s="875"/>
      <c r="J1765" s="875"/>
      <c r="K1765" s="876"/>
      <c r="L1765" s="876"/>
      <c r="M1765" s="876"/>
      <c r="N1765" s="876"/>
      <c r="O1765" s="876"/>
      <c r="P1765" s="876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3"/>
      <c r="E1766" s="677"/>
      <c r="F1766" s="677"/>
      <c r="G1766" s="677"/>
      <c r="H1766" s="874"/>
      <c r="I1766" s="875"/>
      <c r="J1766" s="875"/>
      <c r="K1766" s="876"/>
      <c r="L1766" s="876"/>
      <c r="M1766" s="876"/>
      <c r="N1766" s="876"/>
      <c r="O1766" s="876"/>
      <c r="P1766" s="876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3"/>
      <c r="E1767" s="677"/>
      <c r="F1767" s="677"/>
      <c r="G1767" s="677"/>
      <c r="H1767" s="874"/>
      <c r="I1767" s="875"/>
      <c r="J1767" s="875"/>
      <c r="K1767" s="876"/>
      <c r="L1767" s="876"/>
      <c r="M1767" s="876"/>
      <c r="N1767" s="876"/>
      <c r="O1767" s="876"/>
      <c r="P1767" s="876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3"/>
      <c r="E1768" s="677"/>
      <c r="F1768" s="677"/>
      <c r="G1768" s="677"/>
      <c r="H1768" s="874"/>
      <c r="I1768" s="875"/>
      <c r="J1768" s="875"/>
      <c r="K1768" s="876"/>
      <c r="L1768" s="876"/>
      <c r="M1768" s="876"/>
      <c r="N1768" s="876"/>
      <c r="O1768" s="876"/>
      <c r="P1768" s="876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3"/>
      <c r="E1769" s="677"/>
      <c r="F1769" s="677"/>
      <c r="G1769" s="677"/>
      <c r="H1769" s="874"/>
      <c r="I1769" s="875"/>
      <c r="J1769" s="875"/>
      <c r="K1769" s="876"/>
      <c r="L1769" s="876"/>
      <c r="M1769" s="876"/>
      <c r="N1769" s="876"/>
      <c r="O1769" s="876"/>
      <c r="P1769" s="876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3"/>
      <c r="E1770" s="677"/>
      <c r="F1770" s="677"/>
      <c r="G1770" s="677"/>
      <c r="H1770" s="874"/>
      <c r="I1770" s="875"/>
      <c r="J1770" s="875"/>
      <c r="K1770" s="876"/>
      <c r="L1770" s="876"/>
      <c r="M1770" s="876"/>
      <c r="N1770" s="876"/>
      <c r="O1770" s="876"/>
      <c r="P1770" s="876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3"/>
      <c r="E1771" s="677"/>
      <c r="F1771" s="677"/>
      <c r="G1771" s="677"/>
      <c r="H1771" s="874"/>
      <c r="I1771" s="875"/>
      <c r="J1771" s="875"/>
      <c r="K1771" s="876"/>
      <c r="L1771" s="876"/>
      <c r="M1771" s="876"/>
      <c r="N1771" s="876"/>
      <c r="O1771" s="876"/>
      <c r="P1771" s="876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3"/>
      <c r="E1772" s="677"/>
      <c r="F1772" s="677"/>
      <c r="G1772" s="677"/>
      <c r="H1772" s="874"/>
      <c r="I1772" s="875"/>
      <c r="J1772" s="875"/>
      <c r="K1772" s="876"/>
      <c r="L1772" s="876"/>
      <c r="M1772" s="876"/>
      <c r="N1772" s="876"/>
      <c r="O1772" s="876"/>
      <c r="P1772" s="876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3"/>
      <c r="E1773" s="677"/>
      <c r="F1773" s="677"/>
      <c r="G1773" s="677"/>
      <c r="H1773" s="874"/>
      <c r="I1773" s="875"/>
      <c r="J1773" s="875"/>
      <c r="K1773" s="876"/>
      <c r="L1773" s="876"/>
      <c r="M1773" s="876"/>
      <c r="N1773" s="876"/>
      <c r="O1773" s="876"/>
      <c r="P1773" s="876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3"/>
      <c r="E1774" s="677"/>
      <c r="F1774" s="677"/>
      <c r="G1774" s="677"/>
      <c r="H1774" s="874"/>
      <c r="I1774" s="875"/>
      <c r="J1774" s="875"/>
      <c r="K1774" s="876"/>
      <c r="L1774" s="876"/>
      <c r="M1774" s="876"/>
      <c r="N1774" s="876"/>
      <c r="O1774" s="876"/>
      <c r="P1774" s="876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3"/>
      <c r="E1775" s="677"/>
      <c r="F1775" s="677"/>
      <c r="G1775" s="677"/>
      <c r="H1775" s="874"/>
      <c r="I1775" s="875"/>
      <c r="J1775" s="875"/>
      <c r="K1775" s="876"/>
      <c r="L1775" s="876"/>
      <c r="M1775" s="876"/>
      <c r="N1775" s="876"/>
      <c r="O1775" s="876"/>
      <c r="P1775" s="876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3"/>
      <c r="E1776" s="677"/>
      <c r="F1776" s="677"/>
      <c r="G1776" s="677"/>
      <c r="H1776" s="874"/>
      <c r="I1776" s="875"/>
      <c r="J1776" s="875"/>
      <c r="K1776" s="876"/>
      <c r="L1776" s="876"/>
      <c r="M1776" s="876"/>
      <c r="N1776" s="876"/>
      <c r="O1776" s="876"/>
      <c r="P1776" s="876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3"/>
      <c r="E1777" s="677"/>
      <c r="F1777" s="677"/>
      <c r="G1777" s="677"/>
      <c r="H1777" s="874"/>
      <c r="I1777" s="875"/>
      <c r="J1777" s="875"/>
      <c r="K1777" s="876"/>
      <c r="L1777" s="876"/>
      <c r="M1777" s="876"/>
      <c r="N1777" s="876"/>
      <c r="O1777" s="876"/>
      <c r="P1777" s="876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3"/>
      <c r="E1778" s="677"/>
      <c r="F1778" s="677"/>
      <c r="G1778" s="677"/>
      <c r="H1778" s="874"/>
      <c r="I1778" s="875"/>
      <c r="J1778" s="875"/>
      <c r="K1778" s="876"/>
      <c r="L1778" s="876"/>
      <c r="M1778" s="876"/>
      <c r="N1778" s="876"/>
      <c r="O1778" s="876"/>
      <c r="P1778" s="876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3"/>
      <c r="E1779" s="677"/>
      <c r="F1779" s="677"/>
      <c r="G1779" s="677"/>
      <c r="H1779" s="874"/>
      <c r="I1779" s="875"/>
      <c r="J1779" s="875"/>
      <c r="K1779" s="876"/>
      <c r="L1779" s="876"/>
      <c r="M1779" s="876"/>
      <c r="N1779" s="876"/>
      <c r="O1779" s="876"/>
      <c r="P1779" s="876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3"/>
      <c r="E1780" s="677"/>
      <c r="F1780" s="677"/>
      <c r="G1780" s="677"/>
      <c r="H1780" s="874"/>
      <c r="I1780" s="875"/>
      <c r="J1780" s="875"/>
      <c r="K1780" s="876"/>
      <c r="L1780" s="876"/>
      <c r="M1780" s="876"/>
      <c r="N1780" s="876"/>
      <c r="O1780" s="876"/>
      <c r="P1780" s="876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3"/>
      <c r="E1781" s="677"/>
      <c r="F1781" s="677"/>
      <c r="G1781" s="677"/>
      <c r="H1781" s="874"/>
      <c r="I1781" s="875"/>
      <c r="J1781" s="875"/>
      <c r="K1781" s="876"/>
      <c r="L1781" s="876"/>
      <c r="M1781" s="876"/>
      <c r="N1781" s="876"/>
      <c r="O1781" s="876"/>
      <c r="P1781" s="876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3"/>
      <c r="E1782" s="677"/>
      <c r="F1782" s="677"/>
      <c r="G1782" s="677"/>
      <c r="H1782" s="874"/>
      <c r="I1782" s="875"/>
      <c r="J1782" s="875"/>
      <c r="K1782" s="876"/>
      <c r="L1782" s="876"/>
      <c r="M1782" s="876"/>
      <c r="N1782" s="876"/>
      <c r="O1782" s="876"/>
      <c r="P1782" s="876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3"/>
      <c r="E1783" s="677"/>
      <c r="F1783" s="677"/>
      <c r="G1783" s="677"/>
      <c r="H1783" s="874"/>
      <c r="I1783" s="875"/>
      <c r="J1783" s="875"/>
      <c r="K1783" s="876"/>
      <c r="L1783" s="876"/>
      <c r="M1783" s="876"/>
      <c r="N1783" s="876"/>
      <c r="O1783" s="876"/>
      <c r="P1783" s="876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3"/>
      <c r="E1784" s="677"/>
      <c r="F1784" s="677"/>
      <c r="G1784" s="677"/>
      <c r="H1784" s="874"/>
      <c r="I1784" s="875"/>
      <c r="J1784" s="875"/>
      <c r="K1784" s="876"/>
      <c r="L1784" s="876"/>
      <c r="M1784" s="876"/>
      <c r="N1784" s="876"/>
      <c r="O1784" s="876"/>
      <c r="P1784" s="876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3"/>
      <c r="E1785" s="677"/>
      <c r="F1785" s="677"/>
      <c r="G1785" s="677"/>
      <c r="H1785" s="874"/>
      <c r="I1785" s="875"/>
      <c r="J1785" s="875"/>
      <c r="K1785" s="876"/>
      <c r="L1785" s="876"/>
      <c r="M1785" s="876"/>
      <c r="N1785" s="876"/>
      <c r="O1785" s="876"/>
      <c r="P1785" s="876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3"/>
      <c r="E1786" s="677"/>
      <c r="F1786" s="677"/>
      <c r="G1786" s="677"/>
      <c r="H1786" s="874"/>
      <c r="I1786" s="875"/>
      <c r="J1786" s="875"/>
      <c r="K1786" s="876"/>
      <c r="L1786" s="876"/>
      <c r="M1786" s="876"/>
      <c r="N1786" s="876"/>
      <c r="O1786" s="876"/>
      <c r="P1786" s="876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3"/>
      <c r="E1787" s="677"/>
      <c r="F1787" s="677"/>
      <c r="G1787" s="677"/>
      <c r="H1787" s="874"/>
      <c r="I1787" s="875"/>
      <c r="J1787" s="875"/>
      <c r="K1787" s="876"/>
      <c r="L1787" s="876"/>
      <c r="M1787" s="876"/>
      <c r="N1787" s="876"/>
      <c r="O1787" s="876"/>
      <c r="P1787" s="876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3"/>
      <c r="E1788" s="677"/>
      <c r="F1788" s="677"/>
      <c r="G1788" s="677"/>
      <c r="H1788" s="874"/>
      <c r="I1788" s="875"/>
      <c r="J1788" s="875"/>
      <c r="K1788" s="876"/>
      <c r="L1788" s="876"/>
      <c r="M1788" s="876"/>
      <c r="N1788" s="876"/>
      <c r="O1788" s="876"/>
      <c r="P1788" s="876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3"/>
      <c r="E1789" s="677"/>
      <c r="F1789" s="677"/>
      <c r="G1789" s="677"/>
      <c r="H1789" s="874"/>
      <c r="I1789" s="875"/>
      <c r="J1789" s="875"/>
      <c r="K1789" s="876"/>
      <c r="L1789" s="876"/>
      <c r="M1789" s="876"/>
      <c r="N1789" s="876"/>
      <c r="O1789" s="876"/>
      <c r="P1789" s="876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3"/>
      <c r="E1790" s="677"/>
      <c r="F1790" s="677"/>
      <c r="G1790" s="677"/>
      <c r="H1790" s="874"/>
      <c r="I1790" s="875"/>
      <c r="J1790" s="875"/>
      <c r="K1790" s="876"/>
      <c r="L1790" s="876"/>
      <c r="M1790" s="876"/>
      <c r="N1790" s="876"/>
      <c r="O1790" s="876"/>
      <c r="P1790" s="876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3"/>
      <c r="E1791" s="677"/>
      <c r="F1791" s="677"/>
      <c r="G1791" s="677"/>
      <c r="H1791" s="874"/>
      <c r="I1791" s="875"/>
      <c r="J1791" s="875"/>
      <c r="K1791" s="876"/>
      <c r="L1791" s="876"/>
      <c r="M1791" s="876"/>
      <c r="N1791" s="876"/>
      <c r="O1791" s="876"/>
      <c r="P1791" s="876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3"/>
      <c r="E1792" s="677"/>
      <c r="F1792" s="677"/>
      <c r="G1792" s="677"/>
      <c r="H1792" s="874"/>
      <c r="I1792" s="875"/>
      <c r="J1792" s="875"/>
      <c r="K1792" s="876"/>
      <c r="L1792" s="876"/>
      <c r="M1792" s="876"/>
      <c r="N1792" s="876"/>
      <c r="O1792" s="876"/>
      <c r="P1792" s="876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3"/>
      <c r="E1793" s="677"/>
      <c r="F1793" s="677"/>
      <c r="G1793" s="677"/>
      <c r="H1793" s="874"/>
      <c r="I1793" s="875"/>
      <c r="J1793" s="875"/>
      <c r="K1793" s="876"/>
      <c r="L1793" s="876"/>
      <c r="M1793" s="876"/>
      <c r="N1793" s="876"/>
      <c r="O1793" s="876"/>
      <c r="P1793" s="876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3"/>
      <c r="E1794" s="677"/>
      <c r="F1794" s="677"/>
      <c r="G1794" s="677"/>
      <c r="H1794" s="874"/>
      <c r="I1794" s="875"/>
      <c r="J1794" s="875"/>
      <c r="K1794" s="876"/>
      <c r="L1794" s="876"/>
      <c r="M1794" s="876"/>
      <c r="N1794" s="876"/>
      <c r="O1794" s="876"/>
      <c r="P1794" s="876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3"/>
      <c r="E1795" s="677"/>
      <c r="F1795" s="677"/>
      <c r="G1795" s="677"/>
      <c r="H1795" s="874"/>
      <c r="I1795" s="875"/>
      <c r="J1795" s="875"/>
      <c r="K1795" s="876"/>
      <c r="L1795" s="876"/>
      <c r="M1795" s="876"/>
      <c r="N1795" s="876"/>
      <c r="O1795" s="876"/>
      <c r="P1795" s="876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3"/>
      <c r="E1796" s="677"/>
      <c r="F1796" s="677"/>
      <c r="G1796" s="677"/>
      <c r="H1796" s="874"/>
      <c r="I1796" s="875"/>
      <c r="J1796" s="875"/>
      <c r="K1796" s="876"/>
      <c r="L1796" s="876"/>
      <c r="M1796" s="876"/>
      <c r="N1796" s="876"/>
      <c r="O1796" s="876"/>
      <c r="P1796" s="876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3"/>
      <c r="E1797" s="677"/>
      <c r="F1797" s="677"/>
      <c r="G1797" s="677"/>
      <c r="H1797" s="874"/>
      <c r="I1797" s="875"/>
      <c r="J1797" s="875"/>
      <c r="K1797" s="876"/>
      <c r="L1797" s="876"/>
      <c r="M1797" s="876"/>
      <c r="N1797" s="876"/>
      <c r="O1797" s="876"/>
      <c r="P1797" s="876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3"/>
      <c r="E1798" s="677"/>
      <c r="F1798" s="677"/>
      <c r="G1798" s="677"/>
      <c r="H1798" s="874"/>
      <c r="I1798" s="875"/>
      <c r="J1798" s="875"/>
      <c r="K1798" s="876"/>
      <c r="L1798" s="876"/>
      <c r="M1798" s="876"/>
      <c r="N1798" s="876"/>
      <c r="O1798" s="876"/>
      <c r="P1798" s="876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3"/>
      <c r="E1799" s="677"/>
      <c r="F1799" s="677"/>
      <c r="G1799" s="677"/>
      <c r="H1799" s="874"/>
      <c r="I1799" s="875"/>
      <c r="J1799" s="875"/>
      <c r="K1799" s="876"/>
      <c r="L1799" s="876"/>
      <c r="M1799" s="876"/>
      <c r="N1799" s="876"/>
      <c r="O1799" s="876"/>
      <c r="P1799" s="876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3"/>
      <c r="E1800" s="677"/>
      <c r="F1800" s="677"/>
      <c r="G1800" s="677"/>
      <c r="H1800" s="874"/>
      <c r="I1800" s="875"/>
      <c r="J1800" s="875"/>
      <c r="K1800" s="876"/>
      <c r="L1800" s="876"/>
      <c r="M1800" s="876"/>
      <c r="N1800" s="876"/>
      <c r="O1800" s="876"/>
      <c r="P1800" s="876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3"/>
      <c r="E1801" s="677"/>
      <c r="F1801" s="677"/>
      <c r="G1801" s="677"/>
      <c r="H1801" s="874"/>
      <c r="I1801" s="875"/>
      <c r="J1801" s="875"/>
      <c r="K1801" s="876"/>
      <c r="L1801" s="876"/>
      <c r="M1801" s="876"/>
      <c r="N1801" s="876"/>
      <c r="O1801" s="876"/>
      <c r="P1801" s="876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3"/>
      <c r="E1802" s="677"/>
      <c r="F1802" s="677"/>
      <c r="G1802" s="677"/>
      <c r="H1802" s="874"/>
      <c r="I1802" s="875"/>
      <c r="J1802" s="875"/>
      <c r="K1802" s="876"/>
      <c r="L1802" s="876"/>
      <c r="M1802" s="876"/>
      <c r="N1802" s="876"/>
      <c r="O1802" s="876"/>
      <c r="P1802" s="876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3"/>
      <c r="E1803" s="677"/>
      <c r="F1803" s="677"/>
      <c r="G1803" s="677"/>
      <c r="H1803" s="874"/>
      <c r="I1803" s="875"/>
      <c r="J1803" s="875"/>
      <c r="K1803" s="876"/>
      <c r="L1803" s="876"/>
      <c r="M1803" s="876"/>
      <c r="N1803" s="876"/>
      <c r="O1803" s="876"/>
      <c r="P1803" s="876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3"/>
      <c r="E1804" s="677"/>
      <c r="F1804" s="677"/>
      <c r="G1804" s="677"/>
      <c r="H1804" s="874"/>
      <c r="I1804" s="875"/>
      <c r="J1804" s="875"/>
      <c r="K1804" s="876"/>
      <c r="L1804" s="876"/>
      <c r="M1804" s="876"/>
      <c r="N1804" s="876"/>
      <c r="O1804" s="876"/>
      <c r="P1804" s="876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3"/>
      <c r="E1805" s="677"/>
      <c r="F1805" s="677"/>
      <c r="G1805" s="677"/>
      <c r="H1805" s="874"/>
      <c r="I1805" s="875"/>
      <c r="J1805" s="875"/>
      <c r="K1805" s="876"/>
      <c r="L1805" s="876"/>
      <c r="M1805" s="876"/>
      <c r="N1805" s="876"/>
      <c r="O1805" s="876"/>
      <c r="P1805" s="876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3"/>
      <c r="E1806" s="677"/>
      <c r="F1806" s="677"/>
      <c r="G1806" s="677"/>
      <c r="H1806" s="874"/>
      <c r="I1806" s="875"/>
      <c r="J1806" s="875"/>
      <c r="K1806" s="876"/>
      <c r="L1806" s="876"/>
      <c r="M1806" s="876"/>
      <c r="N1806" s="876"/>
      <c r="O1806" s="876"/>
      <c r="P1806" s="876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3"/>
      <c r="E1807" s="677"/>
      <c r="F1807" s="677"/>
      <c r="G1807" s="677"/>
      <c r="H1807" s="874"/>
      <c r="I1807" s="875"/>
      <c r="J1807" s="875"/>
      <c r="K1807" s="876"/>
      <c r="L1807" s="876"/>
      <c r="M1807" s="876"/>
      <c r="N1807" s="876"/>
      <c r="O1807" s="876"/>
      <c r="P1807" s="876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3"/>
      <c r="E1808" s="677"/>
      <c r="F1808" s="677"/>
      <c r="G1808" s="677"/>
      <c r="H1808" s="874"/>
      <c r="I1808" s="875"/>
      <c r="J1808" s="875"/>
      <c r="K1808" s="876"/>
      <c r="L1808" s="876"/>
      <c r="M1808" s="876"/>
      <c r="N1808" s="876"/>
      <c r="O1808" s="876"/>
      <c r="P1808" s="876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3"/>
      <c r="E1809" s="677"/>
      <c r="F1809" s="677"/>
      <c r="G1809" s="677"/>
      <c r="H1809" s="874"/>
      <c r="I1809" s="875"/>
      <c r="J1809" s="875"/>
      <c r="K1809" s="876"/>
      <c r="L1809" s="876"/>
      <c r="M1809" s="876"/>
      <c r="N1809" s="876"/>
      <c r="O1809" s="876"/>
      <c r="P1809" s="876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3"/>
      <c r="E1810" s="677"/>
      <c r="F1810" s="677"/>
      <c r="G1810" s="677"/>
      <c r="H1810" s="874"/>
      <c r="I1810" s="875"/>
      <c r="J1810" s="875"/>
      <c r="K1810" s="876"/>
      <c r="L1810" s="876"/>
      <c r="M1810" s="876"/>
      <c r="N1810" s="876"/>
      <c r="O1810" s="876"/>
      <c r="P1810" s="876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3"/>
      <c r="E1811" s="677"/>
      <c r="F1811" s="677"/>
      <c r="G1811" s="677"/>
      <c r="H1811" s="874"/>
      <c r="I1811" s="875"/>
      <c r="J1811" s="875"/>
      <c r="K1811" s="876"/>
      <c r="L1811" s="876"/>
      <c r="M1811" s="876"/>
      <c r="N1811" s="876"/>
      <c r="O1811" s="876"/>
      <c r="P1811" s="876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3"/>
      <c r="E1812" s="677"/>
      <c r="F1812" s="677"/>
      <c r="G1812" s="677"/>
      <c r="H1812" s="874"/>
      <c r="I1812" s="875"/>
      <c r="J1812" s="875"/>
      <c r="K1812" s="876"/>
      <c r="L1812" s="876"/>
      <c r="M1812" s="876"/>
      <c r="N1812" s="876"/>
      <c r="O1812" s="876"/>
      <c r="P1812" s="876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3"/>
      <c r="E1813" s="677"/>
      <c r="F1813" s="677"/>
      <c r="G1813" s="677"/>
      <c r="H1813" s="874"/>
      <c r="I1813" s="875"/>
      <c r="J1813" s="875"/>
      <c r="K1813" s="876"/>
      <c r="L1813" s="876"/>
      <c r="M1813" s="876"/>
      <c r="N1813" s="876"/>
      <c r="O1813" s="876"/>
      <c r="P1813" s="876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3"/>
      <c r="E1814" s="677"/>
      <c r="F1814" s="677"/>
      <c r="G1814" s="677"/>
      <c r="H1814" s="874"/>
      <c r="I1814" s="875"/>
      <c r="J1814" s="875"/>
      <c r="K1814" s="876"/>
      <c r="L1814" s="876"/>
      <c r="M1814" s="876"/>
      <c r="N1814" s="876"/>
      <c r="O1814" s="876"/>
      <c r="P1814" s="876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3"/>
      <c r="E1815" s="677"/>
      <c r="F1815" s="677"/>
      <c r="G1815" s="677"/>
      <c r="H1815" s="874"/>
      <c r="I1815" s="875"/>
      <c r="J1815" s="875"/>
      <c r="K1815" s="876"/>
      <c r="L1815" s="876"/>
      <c r="M1815" s="876"/>
      <c r="N1815" s="876"/>
      <c r="O1815" s="876"/>
      <c r="P1815" s="876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3"/>
      <c r="E1816" s="677"/>
      <c r="F1816" s="677"/>
      <c r="G1816" s="677"/>
      <c r="H1816" s="874"/>
      <c r="I1816" s="875"/>
      <c r="J1816" s="875"/>
      <c r="K1816" s="876"/>
      <c r="L1816" s="876"/>
      <c r="M1816" s="876"/>
      <c r="N1816" s="876"/>
      <c r="O1816" s="876"/>
      <c r="P1816" s="876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3"/>
      <c r="E1817" s="677"/>
      <c r="F1817" s="677"/>
      <c r="G1817" s="677"/>
      <c r="H1817" s="874"/>
      <c r="I1817" s="875"/>
      <c r="J1817" s="875"/>
      <c r="K1817" s="876"/>
      <c r="L1817" s="876"/>
      <c r="M1817" s="876"/>
      <c r="N1817" s="876"/>
      <c r="O1817" s="876"/>
      <c r="P1817" s="876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3"/>
      <c r="E1818" s="677"/>
      <c r="F1818" s="677"/>
      <c r="G1818" s="677"/>
      <c r="H1818" s="874"/>
      <c r="I1818" s="875"/>
      <c r="J1818" s="875"/>
      <c r="K1818" s="876"/>
      <c r="L1818" s="876"/>
      <c r="M1818" s="876"/>
      <c r="N1818" s="876"/>
      <c r="O1818" s="876"/>
      <c r="P1818" s="876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3"/>
      <c r="E1819" s="677"/>
      <c r="F1819" s="677"/>
      <c r="G1819" s="677"/>
      <c r="H1819" s="874"/>
      <c r="I1819" s="875"/>
      <c r="J1819" s="875"/>
      <c r="K1819" s="876"/>
      <c r="L1819" s="876"/>
      <c r="M1819" s="876"/>
      <c r="N1819" s="876"/>
      <c r="O1819" s="876"/>
      <c r="P1819" s="876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3"/>
      <c r="E1820" s="677"/>
      <c r="F1820" s="677"/>
      <c r="G1820" s="677"/>
      <c r="H1820" s="874"/>
      <c r="I1820" s="875"/>
      <c r="J1820" s="875"/>
      <c r="K1820" s="876"/>
      <c r="L1820" s="876"/>
      <c r="M1820" s="876"/>
      <c r="N1820" s="876"/>
      <c r="O1820" s="876"/>
      <c r="P1820" s="876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3"/>
      <c r="E1821" s="677"/>
      <c r="F1821" s="677"/>
      <c r="G1821" s="677"/>
      <c r="H1821" s="874"/>
      <c r="I1821" s="875"/>
      <c r="J1821" s="875"/>
      <c r="K1821" s="876"/>
      <c r="L1821" s="876"/>
      <c r="M1821" s="876"/>
      <c r="N1821" s="876"/>
      <c r="O1821" s="876"/>
      <c r="P1821" s="876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3"/>
      <c r="E1822" s="677"/>
      <c r="F1822" s="677"/>
      <c r="G1822" s="677"/>
      <c r="H1822" s="874"/>
      <c r="I1822" s="875"/>
      <c r="J1822" s="875"/>
      <c r="K1822" s="876"/>
      <c r="L1822" s="876"/>
      <c r="M1822" s="876"/>
      <c r="N1822" s="876"/>
      <c r="O1822" s="876"/>
      <c r="P1822" s="876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3"/>
      <c r="E1823" s="677"/>
      <c r="F1823" s="677"/>
      <c r="G1823" s="677"/>
      <c r="H1823" s="874"/>
      <c r="I1823" s="875"/>
      <c r="J1823" s="875"/>
      <c r="K1823" s="876"/>
      <c r="L1823" s="876"/>
      <c r="M1823" s="876"/>
      <c r="N1823" s="876"/>
      <c r="O1823" s="876"/>
      <c r="P1823" s="876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3"/>
      <c r="E1824" s="677"/>
      <c r="F1824" s="677"/>
      <c r="G1824" s="677"/>
      <c r="H1824" s="874"/>
      <c r="I1824" s="875"/>
      <c r="J1824" s="875"/>
      <c r="K1824" s="876"/>
      <c r="L1824" s="876"/>
      <c r="M1824" s="876"/>
      <c r="N1824" s="876"/>
      <c r="O1824" s="876"/>
      <c r="P1824" s="876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3"/>
      <c r="E1825" s="677"/>
      <c r="F1825" s="677"/>
      <c r="G1825" s="677"/>
      <c r="H1825" s="874"/>
      <c r="I1825" s="875"/>
      <c r="J1825" s="875"/>
      <c r="K1825" s="876"/>
      <c r="L1825" s="876"/>
      <c r="M1825" s="876"/>
      <c r="N1825" s="876"/>
      <c r="O1825" s="876"/>
      <c r="P1825" s="876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3"/>
      <c r="E1826" s="677"/>
      <c r="F1826" s="677"/>
      <c r="G1826" s="677"/>
      <c r="H1826" s="874"/>
      <c r="I1826" s="875"/>
      <c r="J1826" s="875"/>
      <c r="K1826" s="876"/>
      <c r="L1826" s="876"/>
      <c r="M1826" s="876"/>
      <c r="N1826" s="876"/>
      <c r="O1826" s="876"/>
      <c r="P1826" s="876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3"/>
      <c r="E1827" s="677"/>
      <c r="F1827" s="677"/>
      <c r="G1827" s="677"/>
      <c r="H1827" s="874"/>
      <c r="I1827" s="875"/>
      <c r="J1827" s="875"/>
      <c r="K1827" s="876"/>
      <c r="L1827" s="876"/>
      <c r="M1827" s="876"/>
      <c r="N1827" s="876"/>
      <c r="O1827" s="876"/>
      <c r="P1827" s="876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3"/>
      <c r="E1828" s="677"/>
      <c r="F1828" s="677"/>
      <c r="G1828" s="677"/>
      <c r="H1828" s="874"/>
      <c r="I1828" s="875"/>
      <c r="J1828" s="875"/>
      <c r="K1828" s="876"/>
      <c r="L1828" s="876"/>
      <c r="M1828" s="876"/>
      <c r="N1828" s="876"/>
      <c r="O1828" s="876"/>
      <c r="P1828" s="876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CCE26-660B-4319-839E-734860D285F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340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3376898</v>
      </c>
      <c r="N8" s="22">
        <f t="shared" ca="1" si="0"/>
        <v>2773029.14</v>
      </c>
      <c r="O8" s="22">
        <f t="shared" ref="O8:O16" ca="1" si="1">IF(L8&gt;0,N8*100/L8,0)</f>
        <v>74.21833074477432</v>
      </c>
      <c r="P8" s="22">
        <f t="shared" ref="P8:P16" ca="1" si="2">IF(M8&gt;0,N8*100/M8,0)</f>
        <v>82.117645839465681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3376898</v>
      </c>
      <c r="N10" s="30">
        <f t="shared" ca="1" si="3"/>
        <v>2773029.14</v>
      </c>
      <c r="O10" s="30">
        <f t="shared" ca="1" si="1"/>
        <v>74.21833074477432</v>
      </c>
      <c r="P10" s="30">
        <f t="shared" ca="1" si="2"/>
        <v>82.117645839465681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2632398</v>
      </c>
      <c r="N11" s="497">
        <f t="shared" ca="1" si="4"/>
        <v>2028529.1400000001</v>
      </c>
      <c r="O11" s="497">
        <f t="shared" ca="1" si="1"/>
        <v>69.107762613390804</v>
      </c>
      <c r="P11" s="497">
        <f t="shared" ca="1" si="2"/>
        <v>77.060123127277862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2632398</v>
      </c>
      <c r="N13" s="93">
        <f t="shared" ca="1" si="5"/>
        <v>2028529.1400000001</v>
      </c>
      <c r="O13" s="93">
        <f t="shared" ca="1" si="1"/>
        <v>69.107762613390804</v>
      </c>
      <c r="P13" s="93">
        <f t="shared" ca="1" si="2"/>
        <v>77.060123127277862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2571005</v>
      </c>
      <c r="N18" s="22">
        <f t="shared" ca="1" si="8"/>
        <v>2342269.14</v>
      </c>
      <c r="O18" s="22">
        <f t="shared" ref="O18:O26" ca="1" si="9">IF(L18&gt;0,N18*100/L18,0)</f>
        <v>81.03559828675418</v>
      </c>
      <c r="P18" s="22">
        <f t="shared" ref="P18:P26" ca="1" si="10">IF(M18&gt;0,N18*100/M18,0)</f>
        <v>91.103251063300149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2571005</v>
      </c>
      <c r="N20" s="30">
        <f t="shared" ca="1" si="11"/>
        <v>2342269.14</v>
      </c>
      <c r="O20" s="30">
        <f t="shared" ca="1" si="9"/>
        <v>81.03559828675418</v>
      </c>
      <c r="P20" s="30">
        <f t="shared" ca="1" si="10"/>
        <v>91.103251063300149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1826505</v>
      </c>
      <c r="N21" s="497">
        <f t="shared" ca="1" si="12"/>
        <v>1597769.1400000001</v>
      </c>
      <c r="O21" s="497">
        <f t="shared" ca="1" si="9"/>
        <v>76.469505412985427</v>
      </c>
      <c r="P21" s="497">
        <f t="shared" ca="1" si="10"/>
        <v>87.476855524622167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1826505</v>
      </c>
      <c r="N23" s="93">
        <f t="shared" ca="1" si="13"/>
        <v>1597769.1400000001</v>
      </c>
      <c r="O23" s="93">
        <f t="shared" ca="1" si="9"/>
        <v>76.469505412985427</v>
      </c>
      <c r="P23" s="93">
        <f t="shared" ca="1" si="10"/>
        <v>87.476855524622167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430760</v>
      </c>
      <c r="O28" s="22">
        <f t="shared" ref="O28:O37" ca="1" si="17">IF(L28&gt;0,N28*100/L28,0)</f>
        <v>50.92369838738469</v>
      </c>
      <c r="P28" s="22">
        <f t="shared" ref="P28:P37" ca="1" si="18">IF(M28&gt;0,N28*100/M28,0)</f>
        <v>53.451264621978353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430760</v>
      </c>
      <c r="O30" s="30">
        <f t="shared" ca="1" si="17"/>
        <v>50.92369838738469</v>
      </c>
      <c r="P30" s="30">
        <f t="shared" ca="1" si="18"/>
        <v>53.451264621978353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430760</v>
      </c>
      <c r="O31" s="497">
        <f t="shared" ca="1" si="17"/>
        <v>50.92369838738469</v>
      </c>
      <c r="P31" s="497">
        <f t="shared" ca="1" si="18"/>
        <v>53.451264621978353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430760</v>
      </c>
      <c r="O33" s="93">
        <f t="shared" ca="1" si="17"/>
        <v>50.92369838738469</v>
      </c>
      <c r="P33" s="93">
        <f t="shared" ca="1" si="18"/>
        <v>53.451264621978353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2571005</v>
      </c>
      <c r="N37" s="59">
        <f t="shared" ca="1" si="24"/>
        <v>2342269.14</v>
      </c>
      <c r="O37" s="59">
        <f t="shared" ca="1" si="17"/>
        <v>81.03559828675418</v>
      </c>
      <c r="P37" s="59">
        <f t="shared" ca="1" si="18"/>
        <v>91.103251063300149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292810</v>
      </c>
      <c r="N41" s="85">
        <f t="shared" ca="1" si="25"/>
        <v>208279</v>
      </c>
      <c r="O41" s="85">
        <f t="shared" ref="O41:O49" ca="1" si="26">IF(L41&gt;0,N41*100/L41,0)</f>
        <v>74.907031109512673</v>
      </c>
      <c r="P41" s="85">
        <f t="shared" ref="P41:P49" ca="1" si="27">IF(M41&gt;0,N41*100/M41,0)</f>
        <v>71.13110891021482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292810</v>
      </c>
      <c r="N43" s="92">
        <f t="shared" ca="1" si="28"/>
        <v>208279</v>
      </c>
      <c r="O43" s="92">
        <f t="shared" ca="1" si="26"/>
        <v>74.907031109512673</v>
      </c>
      <c r="P43" s="92">
        <f t="shared" ca="1" si="27"/>
        <v>71.13110891021482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292810</v>
      </c>
      <c r="N44" s="497">
        <f t="shared" ca="1" si="29"/>
        <v>208279</v>
      </c>
      <c r="O44" s="497">
        <f t="shared" ca="1" si="26"/>
        <v>74.907031109512673</v>
      </c>
      <c r="P44" s="497">
        <f t="shared" ca="1" si="27"/>
        <v>71.13110891021482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IFERROR(__xludf.DUMMYFUNCTION("IMPORTRANGE(""https://docs.google.com/spreadsheets/d/1MeEWN-I1oV_STSDYn1IFDPWt_1FKiwhDph83XaGc0o0/edit?usp=sharing"",""งบพรบ!R58"")"),292810)</f>
        <v>292810</v>
      </c>
      <c r="N46" s="93">
        <f ca="1">IFERROR(__xludf.DUMMYFUNCTION("IMPORTRANGE(""https://docs.google.com/spreadsheets/d/1MeEWN-I1oV_STSDYn1IFDPWt_1FKiwhDph83XaGc0o0/edit?usp=sharing"",""งบพรบ!T58"")"),208279)</f>
        <v>208279</v>
      </c>
      <c r="O46" s="93">
        <f t="shared" ca="1" si="26"/>
        <v>74.907031109512673</v>
      </c>
      <c r="P46" s="93">
        <f t="shared" ca="1" si="27"/>
        <v>71.13110891021482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1204675</v>
      </c>
      <c r="N53" s="116">
        <f t="shared" ca="1" si="31"/>
        <v>1185451.1400000001</v>
      </c>
      <c r="O53" s="116">
        <f t="shared" ref="O53:O61" ca="1" si="32">IF(L53&gt;0,N53*100/L53,0)</f>
        <v>83.606117497707885</v>
      </c>
      <c r="P53" s="116">
        <f t="shared" ref="P53:P61" ca="1" si="33">IF(M53&gt;0,N53*100/M53,0)</f>
        <v>98.40422852636604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1204675</v>
      </c>
      <c r="N55" s="123">
        <f t="shared" ca="1" si="34"/>
        <v>1185451.1400000001</v>
      </c>
      <c r="O55" s="123">
        <f t="shared" ca="1" si="32"/>
        <v>83.606117497707885</v>
      </c>
      <c r="P55" s="123">
        <f t="shared" ca="1" si="33"/>
        <v>98.40422852636604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474675</v>
      </c>
      <c r="N56" s="497">
        <f t="shared" ca="1" si="35"/>
        <v>455451.14</v>
      </c>
      <c r="O56" s="497">
        <f t="shared" ca="1" si="32"/>
        <v>71.962575446358031</v>
      </c>
      <c r="P56" s="497">
        <f t="shared" ca="1" si="33"/>
        <v>95.95010059514405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IFERROR(__xludf.DUMMYFUNCTION("IMPORTRANGE(""https://docs.google.com/spreadsheets/d/1MeEWN-I1oV_STSDYn1IFDPWt_1FKiwhDph83XaGc0o0/edit?usp=sharing"",""งบพรบ!AB58"")"),474675)</f>
        <v>474675</v>
      </c>
      <c r="N58" s="93">
        <f ca="1">IFERROR(__xludf.DUMMYFUNCTION("IMPORTRANGE(""https://docs.google.com/spreadsheets/d/1MeEWN-I1oV_STSDYn1IFDPWt_1FKiwhDph83XaGc0o0/edit?usp=sharing"",""งบพรบ!AD58"")"),455451.14)</f>
        <v>455451.14</v>
      </c>
      <c r="O58" s="93">
        <f t="shared" ca="1" si="32"/>
        <v>71.962575446358031</v>
      </c>
      <c r="P58" s="93">
        <f t="shared" ca="1" si="33"/>
        <v>95.95010059514405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290590</v>
      </c>
      <c r="N88" s="155">
        <f t="shared" ca="1" si="49"/>
        <v>241461</v>
      </c>
      <c r="O88" s="155">
        <f t="shared" ref="O88:O96" ca="1" si="50">IF(L88&gt;0,N88*100/L88,0)</f>
        <v>64.884452087923904</v>
      </c>
      <c r="P88" s="155">
        <f t="shared" ref="P88:P96" ca="1" si="51">IF(M88&gt;0,N88*100/M88,0)</f>
        <v>83.093361781203754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290590</v>
      </c>
      <c r="N90" s="93">
        <f t="shared" ca="1" si="52"/>
        <v>241461</v>
      </c>
      <c r="O90" s="93">
        <f t="shared" ca="1" si="50"/>
        <v>64.884452087923904</v>
      </c>
      <c r="P90" s="93">
        <f t="shared" ca="1" si="51"/>
        <v>83.093361781203754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290590</v>
      </c>
      <c r="N91" s="497">
        <f t="shared" ca="1" si="53"/>
        <v>241461</v>
      </c>
      <c r="O91" s="497">
        <f t="shared" ca="1" si="50"/>
        <v>64.884452087923904</v>
      </c>
      <c r="P91" s="497">
        <f t="shared" ca="1" si="51"/>
        <v>83.093361781203754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IFERROR(__xludf.DUMMYFUNCTION("IMPORTRANGE(""https://docs.google.com/spreadsheets/d/1MeEWN-I1oV_STSDYn1IFDPWt_1FKiwhDph83XaGc0o0/edit?usp=sharing"",""งบพรบ!AV58"")"),290590)</f>
        <v>290590</v>
      </c>
      <c r="N93" s="93">
        <f ca="1">IFERROR(__xludf.DUMMYFUNCTION("IMPORTRANGE(""https://docs.google.com/spreadsheets/d/1MeEWN-I1oV_STSDYn1IFDPWt_1FKiwhDph83XaGc0o0/edit?usp=sharing"",""งบพรบ!AX58"")"),241461)</f>
        <v>241461</v>
      </c>
      <c r="O93" s="93">
        <f t="shared" ca="1" si="50"/>
        <v>64.884452087923904</v>
      </c>
      <c r="P93" s="93">
        <f t="shared" ca="1" si="51"/>
        <v>83.093361781203754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32440</v>
      </c>
      <c r="O165" s="155">
        <f t="shared" ref="O165:O173" ca="1" si="85">IF(L165&gt;0,N165*100/L165,0)</f>
        <v>154.10926365795726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32440</v>
      </c>
      <c r="O167" s="93">
        <f t="shared" ca="1" si="85"/>
        <v>154.10926365795726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32440</v>
      </c>
      <c r="O168" s="497">
        <f t="shared" ca="1" si="85"/>
        <v>154.10926365795726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IFERROR(__xludf.DUMMYFUNCTION("IMPORTRANGE(""https://docs.google.com/spreadsheets/d/1MeEWN-I1oV_STSDYn1IFDPWt_1FKiwhDph83XaGc0o0/edit?usp=sharing"",""งบพรบ!CL58"")"),32440)</f>
        <v>32440</v>
      </c>
      <c r="O170" s="93">
        <f t="shared" ca="1" si="85"/>
        <v>154.10926365795726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34500</v>
      </c>
      <c r="N181" s="155">
        <f t="shared" ca="1" si="92"/>
        <v>34500</v>
      </c>
      <c r="O181" s="155">
        <f t="shared" ref="O181:O189" ca="1" si="93">IF(L181&gt;0,N181*100/L181,0)</f>
        <v>89.37823834196891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34500</v>
      </c>
      <c r="N183" s="93">
        <f t="shared" ca="1" si="95"/>
        <v>34500</v>
      </c>
      <c r="O183" s="93">
        <f t="shared" ca="1" si="93"/>
        <v>89.37823834196891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34500</v>
      </c>
      <c r="N184" s="497">
        <f t="shared" ca="1" si="96"/>
        <v>34500</v>
      </c>
      <c r="O184" s="497">
        <f t="shared" ca="1" si="93"/>
        <v>89.37823834196891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IFERROR(__xludf.DUMMYFUNCTION("IMPORTRANGE(""https://docs.google.com/spreadsheets/d/1MeEWN-I1oV_STSDYn1IFDPWt_1FKiwhDph83XaGc0o0/edit?usp=sharing"",""งบพรบ!CT58"")"),34500)</f>
        <v>34500</v>
      </c>
      <c r="N186" s="93">
        <f ca="1">IFERROR(__xludf.DUMMYFUNCTION("IMPORTRANGE(""https://docs.google.com/spreadsheets/d/1MeEWN-I1oV_STSDYn1IFDPWt_1FKiwhDph83XaGc0o0/edit?usp=sharing"",""งบพรบ!CV58"")"),34500)</f>
        <v>34500</v>
      </c>
      <c r="O186" s="93">
        <f t="shared" ca="1" si="93"/>
        <v>89.37823834196891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2760</v>
      </c>
      <c r="O217" s="155">
        <f ca="1">IF(L217&gt;0,N217*100/L217,0)</f>
        <v>49.285714285714285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2760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50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50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23510</v>
      </c>
      <c r="O261" s="155">
        <f t="shared" ref="O261:O269" ca="1" si="117">IF(L261&gt;0,N261*100/L261,0)</f>
        <v>87.39776951672863</v>
      </c>
      <c r="P261" s="155">
        <f t="shared" ref="P261:P269" ca="1" si="118">IF(M261&gt;0,N261*100/M261,0)</f>
        <v>98.36820083682008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23510</v>
      </c>
      <c r="O263" s="93">
        <f t="shared" ca="1" si="117"/>
        <v>87.39776951672863</v>
      </c>
      <c r="P263" s="93">
        <f t="shared" ca="1" si="118"/>
        <v>98.36820083682008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23510</v>
      </c>
      <c r="O264" s="497">
        <f t="shared" ca="1" si="117"/>
        <v>87.39776951672863</v>
      </c>
      <c r="P264" s="497">
        <f t="shared" ca="1" si="118"/>
        <v>98.36820083682008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IFERROR(__xludf.DUMMYFUNCTION("IMPORTRANGE(""https://docs.google.com/spreadsheets/d/1MeEWN-I1oV_STSDYn1IFDPWt_1FKiwhDph83XaGc0o0/edit?usp=sharing"",""งบพรบ!DD58"")"),23900)</f>
        <v>23900</v>
      </c>
      <c r="N266" s="93">
        <f ca="1">IFERROR(__xludf.DUMMYFUNCTION("IMPORTRANGE(""https://docs.google.com/spreadsheets/d/1MeEWN-I1oV_STSDYn1IFDPWt_1FKiwhDph83XaGc0o0/edit?usp=sharing"",""งบพรบ!DF58"")"),23510)</f>
        <v>23510</v>
      </c>
      <c r="O266" s="93">
        <f t="shared" ca="1" si="117"/>
        <v>87.39776951672863</v>
      </c>
      <c r="P266" s="93">
        <f t="shared" ca="1" si="118"/>
        <v>98.36820083682008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0</v>
      </c>
      <c r="J276" s="85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2183</v>
      </c>
      <c r="K327" s="445">
        <f ca="1">IF(I327&gt;0,J327*100/I327,0)</f>
        <v>363.83333333333331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111292</v>
      </c>
      <c r="O328" s="155">
        <f t="shared" ref="O328:O336" ca="1" si="150">IF(L328&gt;0,N328*100/L328,0)</f>
        <v>70.886624203821654</v>
      </c>
      <c r="P328" s="155">
        <f t="shared" ref="P328:P336" ca="1" si="151">IF(M328&gt;0,N328*100/M328,0)</f>
        <v>92.550519750519754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111292</v>
      </c>
      <c r="O330" s="93">
        <f t="shared" ca="1" si="150"/>
        <v>70.886624203821654</v>
      </c>
      <c r="P330" s="93">
        <f t="shared" ca="1" si="151"/>
        <v>92.550519750519754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111292</v>
      </c>
      <c r="O331" s="497">
        <f t="shared" ca="1" si="150"/>
        <v>70.886624203821654</v>
      </c>
      <c r="P331" s="497">
        <f t="shared" ca="1" si="151"/>
        <v>92.550519750519754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IFERROR(__xludf.DUMMYFUNCTION("IMPORTRANGE(""https://docs.google.com/spreadsheets/d/1MeEWN-I1oV_STSDYn1IFDPWt_1FKiwhDph83XaGc0o0/edit?usp=sharing"",""งบพรบ!ER58"")"),120250)</f>
        <v>120250</v>
      </c>
      <c r="N333" s="93">
        <f ca="1">IFERROR(__xludf.DUMMYFUNCTION("IMPORTRANGE(""https://docs.google.com/spreadsheets/d/1MeEWN-I1oV_STSDYn1IFDPWt_1FKiwhDph83XaGc0o0/edit?usp=sharing"",""งบพรบ!ET58"")"),111292)</f>
        <v>111292</v>
      </c>
      <c r="O333" s="93">
        <f t="shared" ca="1" si="150"/>
        <v>70.886624203821654</v>
      </c>
      <c r="P333" s="93">
        <f t="shared" ca="1" si="151"/>
        <v>92.550519750519754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IFERROR(__xludf.DUMMYFUNCTION("IMPORTRANGE(""https://docs.google.com/spreadsheets/d/1kVcqe37tkHyjCSG3S0O1AXqVkqjo8mSIZil3BcpIysc/edit?usp=sharing"",""ศูนย์!D58"")"),2126)</f>
        <v>2126</v>
      </c>
      <c r="K338" s="497">
        <f ca="1">IF(I338&gt;0,J338*100/I338,0)</f>
        <v>354.33333333333331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571840</v>
      </c>
      <c r="N345" s="155">
        <f t="shared" ca="1" si="155"/>
        <v>505336</v>
      </c>
      <c r="O345" s="155">
        <f t="shared" ref="O345:O353" ca="1" si="156">IF(L345&gt;0,N345*100/L345,0)</f>
        <v>87.310549777117387</v>
      </c>
      <c r="P345" s="155">
        <f t="shared" ref="P345:P353" ca="1" si="157">IF(M345&gt;0,N345*100/M345,0)</f>
        <v>88.370173475097928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571840</v>
      </c>
      <c r="N347" s="93">
        <f t="shared" ca="1" si="158"/>
        <v>505336</v>
      </c>
      <c r="O347" s="93">
        <f t="shared" ca="1" si="156"/>
        <v>87.310549777117387</v>
      </c>
      <c r="P347" s="93">
        <f t="shared" ca="1" si="157"/>
        <v>88.370173475097928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557340</v>
      </c>
      <c r="N348" s="497">
        <f t="shared" ca="1" si="159"/>
        <v>490836</v>
      </c>
      <c r="O348" s="497">
        <f t="shared" ca="1" si="156"/>
        <v>87.216318987881593</v>
      </c>
      <c r="P348" s="497">
        <f t="shared" ca="1" si="157"/>
        <v>88.067606846808047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IFERROR(__xludf.DUMMYFUNCTION("IMPORTRANGE(""https://docs.google.com/spreadsheets/d/1MeEWN-I1oV_STSDYn1IFDPWt_1FKiwhDph83XaGc0o0/edit?usp=sharing"",""งบพรบ!FB58"")"),557340)</f>
        <v>557340</v>
      </c>
      <c r="N350" s="93">
        <f ca="1">IFERROR(__xludf.DUMMYFUNCTION("IMPORTRANGE(""https://docs.google.com/spreadsheets/d/1MeEWN-I1oV_STSDYn1IFDPWt_1FKiwhDph83XaGc0o0/edit?usp=sharing"",""งบพรบ!FD58"")"),490836)</f>
        <v>490836</v>
      </c>
      <c r="O350" s="93">
        <f t="shared" ca="1" si="156"/>
        <v>87.216318987881593</v>
      </c>
      <c r="P350" s="93">
        <f t="shared" ca="1" si="157"/>
        <v>88.067606846808047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78</v>
      </c>
      <c r="K355" s="465">
        <f ca="1">IF(I355&gt;0,J355*100/I355,0)</f>
        <v>60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IFERROR(__xludf.DUMMYFUNCTION("IMPORTRANGE(""https://docs.google.com/spreadsheets/d/1XWAQStnk-4SwqDmLtmXYiTMKHgktTP8We1SCoS47DrQ/edit?usp=sharing"",""จัดที่ดิน!W58"")"),129)</f>
        <v>129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IFERROR(__xludf.DUMMYFUNCTION("IMPORTRANGE(""https://docs.google.com/spreadsheets/d/1XWAQStnk-4SwqDmLtmXYiTMKHgktTP8We1SCoS47DrQ/edit?usp=sharing"",""จัดที่ดิน!X58"")"),1563.12)</f>
        <v>1563.12</v>
      </c>
      <c r="K359" s="497">
        <f t="shared" ca="1" si="161"/>
        <v>78.156000000000006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IFERROR(__xludf.DUMMYFUNCTION("IMPORTRANGE(""https://docs.google.com/spreadsheets/d/1XWAQStnk-4SwqDmLtmXYiTMKHgktTP8We1SCoS47DrQ/edit?usp=sharing"",""จัดที่ดิน!Y58"")"),118)</f>
        <v>118</v>
      </c>
      <c r="K360" s="497">
        <f t="shared" ca="1" si="161"/>
        <v>90.769230769230774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IFERROR(__xludf.DUMMYFUNCTION("IMPORTRANGE(""https://docs.google.com/spreadsheets/d/1XWAQStnk-4SwqDmLtmXYiTMKHgktTP8We1SCoS47DrQ/edit?usp=sharing"",""จัดที่ดิน!Z58"")"),1373.09)</f>
        <v>1373.09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IFERROR(__xludf.DUMMYFUNCTION("IMPORTRANGE(""https://docs.google.com/spreadsheets/d/1XWAQStnk-4SwqDmLtmXYiTMKHgktTP8We1SCoS47DrQ/edit?usp=sharing"",""จัดที่ดิน!AA58"")"),78)</f>
        <v>78</v>
      </c>
      <c r="K362" s="497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IFERROR(__xludf.DUMMYFUNCTION("IMPORTRANGE(""https://docs.google.com/spreadsheets/d/1XWAQStnk-4SwqDmLtmXYiTMKHgktTP8We1SCoS47DrQ/edit?usp=sharing"",""จัดที่ดิน!AB58"")"),734.77)</f>
        <v>734.77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324</v>
      </c>
      <c r="K364" s="479">
        <f t="shared" ca="1" si="161"/>
        <v>140.86956521739131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2</v>
      </c>
      <c r="K365" s="491">
        <f t="shared" ca="1" si="161"/>
        <v>6.666666666666667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IFERROR(__xludf.DUMMYFUNCTION("IMPORTRANGE(""https://docs.google.com/spreadsheets/d/1XWAQStnk-4SwqDmLtmXYiTMKHgktTP8We1SCoS47DrQ/edit?usp=sharing"",""จัดที่ดิน!E58"")"),50)</f>
        <v>50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IFERROR(__xludf.DUMMYFUNCTION("IMPORTRANGE(""https://docs.google.com/spreadsheets/d/1XWAQStnk-4SwqDmLtmXYiTMKHgktTP8We1SCoS47DrQ/edit?usp=sharing"",""จัดที่ดิน!F58"")"),832.32)</f>
        <v>832.32</v>
      </c>
      <c r="K369" s="497">
        <f t="shared" ca="1" si="163"/>
        <v>83.231999999999999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IFERROR(__xludf.DUMMYFUNCTION("IMPORTRANGE(""https://docs.google.com/spreadsheets/d/1XWAQStnk-4SwqDmLtmXYiTMKHgktTP8We1SCoS47DrQ/edit?usp=sharing"",""จัดที่ดิน!G58"")"),42)</f>
        <v>42</v>
      </c>
      <c r="K370" s="497">
        <f t="shared" ca="1" si="163"/>
        <v>140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IFERROR(__xludf.DUMMYFUNCTION("IMPORTRANGE(""https://docs.google.com/spreadsheets/d/1XWAQStnk-4SwqDmLtmXYiTMKHgktTP8We1SCoS47DrQ/edit?usp=sharing"",""จัดที่ดิน!H58"")"),673.36)</f>
        <v>673.36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IFERROR(__xludf.DUMMYFUNCTION("IMPORTRANGE(""https://docs.google.com/spreadsheets/d/1XWAQStnk-4SwqDmLtmXYiTMKHgktTP8We1SCoS47DrQ/edit?usp=sharing"",""จัดที่ดิน!I58"")"),2)</f>
        <v>2</v>
      </c>
      <c r="K372" s="497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IFERROR(__xludf.DUMMYFUNCTION("IMPORTRANGE(""https://docs.google.com/spreadsheets/d/1XWAQStnk-4SwqDmLtmXYiTMKHgktTP8We1SCoS47DrQ/edit?usp=sharing"",""จัดที่ดิน!J58"")"),35.04)</f>
        <v>35.04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322</v>
      </c>
      <c r="K374" s="491">
        <f t="shared" ca="1" si="163"/>
        <v>161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IFERROR(__xludf.DUMMYFUNCTION("IMPORTRANGE(""https://docs.google.com/spreadsheets/d/1XWAQStnk-4SwqDmLtmXYiTMKHgktTP8We1SCoS47DrQ/edit?usp=sharing"",""จัดที่ดิน!AH58"")"),79)</f>
        <v>79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IFERROR(__xludf.DUMMYFUNCTION("IMPORTRANGE(""https://docs.google.com/spreadsheets/d/1XWAQStnk-4SwqDmLtmXYiTMKHgktTP8We1SCoS47DrQ/edit?usp=sharing"",""จัดที่ดิน!AI58"")"),730.8)</f>
        <v>730.8</v>
      </c>
      <c r="K378" s="497">
        <f t="shared" ca="1" si="164"/>
        <v>73.08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IFERROR(__xludf.DUMMYFUNCTION("IMPORTRANGE(""https://docs.google.com/spreadsheets/d/1XWAQStnk-4SwqDmLtmXYiTMKHgktTP8We1SCoS47DrQ/edit?usp=sharing"",""จัดที่ดิน!AJ58"")"),321)</f>
        <v>321</v>
      </c>
      <c r="K379" s="497">
        <f t="shared" ca="1" si="164"/>
        <v>160.5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IFERROR(__xludf.DUMMYFUNCTION("IMPORTRANGE(""https://docs.google.com/spreadsheets/d/1XWAQStnk-4SwqDmLtmXYiTMKHgktTP8We1SCoS47DrQ/edit?usp=sharing"",""จัดที่ดิน!AK58"")"),4661.03)</f>
        <v>4661.03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IFERROR(__xludf.DUMMYFUNCTION("IMPORTRANGE(""https://docs.google.com/spreadsheets/d/1XWAQStnk-4SwqDmLtmXYiTMKHgktTP8We1SCoS47DrQ/edit?usp=sharing"",""จัดที่ดิน!AL58"")"),322)</f>
        <v>322</v>
      </c>
      <c r="K381" s="497">
        <f t="shared" ca="1" si="164"/>
        <v>161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IFERROR(__xludf.DUMMYFUNCTION("IMPORTRANGE(""https://docs.google.com/spreadsheets/d/1XWAQStnk-4SwqDmLtmXYiTMKHgktTP8We1SCoS47DrQ/edit?usp=sharing"",""จัดที่ดิน!AM58"")"),4666.87)</f>
        <v>4666.87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430760</v>
      </c>
      <c r="O414" s="549">
        <f ca="1">IF(L414&gt;0,N414*100/L414,0)</f>
        <v>50.92369838738469</v>
      </c>
      <c r="P414" s="549">
        <f ca="1">IF(M414&gt;0,N414*100/M414,0)</f>
        <v>53.451264621978353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53848</v>
      </c>
      <c r="O419" s="155">
        <f t="shared" ref="O419:O424" ca="1" si="185">IF(L419&gt;0,N419*100/L419,0)</f>
        <v>80.901442307692307</v>
      </c>
      <c r="P419" s="155">
        <f t="shared" ref="P419:P424" ca="1" si="186">IF(M419&gt;0,N419*100/M419,0)</f>
        <v>80.901442307692307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53848</v>
      </c>
      <c r="O421" s="93">
        <f t="shared" ca="1" si="185"/>
        <v>80.901442307692307</v>
      </c>
      <c r="P421" s="93">
        <f t="shared" ca="1" si="186"/>
        <v>80.901442307692307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53848</v>
      </c>
      <c r="O422" s="497">
        <f t="shared" ca="1" si="185"/>
        <v>80.901442307692307</v>
      </c>
      <c r="P422" s="497">
        <f t="shared" ca="1" si="186"/>
        <v>80.901442307692307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53848</v>
      </c>
      <c r="O424" s="93">
        <f t="shared" ca="1" si="185"/>
        <v>80.901442307692307</v>
      </c>
      <c r="P424" s="93">
        <f t="shared" ca="1" si="186"/>
        <v>80.901442307692307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17548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169848</v>
      </c>
      <c r="O467" s="195">
        <f t="shared" ref="O467:O472" ca="1" si="207">IF(L467&gt;0,N467*100/L467,0)</f>
        <v>93.826751296796544</v>
      </c>
      <c r="P467" s="195">
        <f t="shared" ref="P467:P472" ca="1" si="208">IF(M467&gt;0,N467*100/M467,0)</f>
        <v>93.826751296796544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169848</v>
      </c>
      <c r="O469" s="93">
        <f t="shared" ca="1" si="207"/>
        <v>93.826751296796544</v>
      </c>
      <c r="P469" s="93">
        <f t="shared" ca="1" si="208"/>
        <v>93.826751296796544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169848</v>
      </c>
      <c r="O470" s="497">
        <f t="shared" ca="1" si="207"/>
        <v>93.826751296796544</v>
      </c>
      <c r="P470" s="497">
        <f t="shared" ca="1" si="208"/>
        <v>93.826751296796544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169848</v>
      </c>
      <c r="O472" s="93">
        <f t="shared" ca="1" si="207"/>
        <v>93.826751296796544</v>
      </c>
      <c r="P472" s="93">
        <f t="shared" ca="1" si="208"/>
        <v>93.826751296796544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24903+6620</f>
        <v>31523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8585+1740</f>
        <v>10325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105378</v>
      </c>
      <c r="O544" s="155">
        <f t="shared" ref="O544:O549" ca="1" si="237">IF(L544&gt;0,N544*100/L544,0)</f>
        <v>39.705350414468725</v>
      </c>
      <c r="P544" s="155">
        <f t="shared" ref="P544:P549" ca="1" si="238">IF(M544&gt;0,N544*100/M544,0)</f>
        <v>46.751552795031053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105378</v>
      </c>
      <c r="O546" s="93">
        <f t="shared" ca="1" si="237"/>
        <v>39.705350414468725</v>
      </c>
      <c r="P546" s="93">
        <f t="shared" ca="1" si="238"/>
        <v>46.751552795031053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105378</v>
      </c>
      <c r="O547" s="497">
        <f t="shared" ca="1" si="237"/>
        <v>39.705350414468725</v>
      </c>
      <c r="P547" s="497">
        <f t="shared" ca="1" si="238"/>
        <v>46.751552795031053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105378</v>
      </c>
      <c r="O549" s="93">
        <f t="shared" ca="1" si="237"/>
        <v>39.705350414468725</v>
      </c>
      <c r="P549" s="93">
        <f t="shared" ca="1" si="238"/>
        <v>46.751552795031053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78000+13000</f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14138+240</f>
        <v>14378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101686</v>
      </c>
      <c r="O629" s="195">
        <f t="shared" ref="O629:O634" ca="1" si="264">IF(L629&gt;0,N629*100/L629,0)</f>
        <v>30.544591631371841</v>
      </c>
      <c r="P629" s="195">
        <f t="shared" ref="P629:P634" ca="1" si="265">IF(M629&gt;0,N629*100/M629,0)</f>
        <v>30.544591631371841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101686</v>
      </c>
      <c r="O631" s="93">
        <f t="shared" ca="1" si="264"/>
        <v>30.544591631371841</v>
      </c>
      <c r="P631" s="93">
        <f t="shared" ca="1" si="265"/>
        <v>30.544591631371841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101686</v>
      </c>
      <c r="O632" s="497">
        <f t="shared" ca="1" si="264"/>
        <v>30.544591631371841</v>
      </c>
      <c r="P632" s="497">
        <f t="shared" ca="1" si="265"/>
        <v>30.544591631371841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101686</v>
      </c>
      <c r="O634" s="93">
        <f t="shared" ca="1" si="264"/>
        <v>30.544591631371841</v>
      </c>
      <c r="P634" s="93">
        <f t="shared" ca="1" si="265"/>
        <v>30.544591631371841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77566+13000</f>
        <v>90566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11120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IFERROR(__xludf.DUMMYFUNCTION("IMPORTRANGE(""https://docs.google.com/spreadsheets/d/1XWAQStnk-4SwqDmLtmXYiTMKHgktTP8We1SCoS47DrQ/edit?usp=sharing"",""จัดที่ดิน!AU58"")"),2)</f>
        <v>2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IFERROR(__xludf.DUMMYFUNCTION("IMPORTRANGE(""https://docs.google.com/spreadsheets/d/1XWAQStnk-4SwqDmLtmXYiTMKHgktTP8We1SCoS47DrQ/edit?usp=sharing"",""จัดที่ดิน!AV58"")"),2.65)</f>
        <v>2.65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IFERROR(__xludf.DUMMYFUNCTION("IMPORTRANGE(""https://docs.google.com/spreadsheets/d/19vJNZY_5yjcGF2XGBMNZRCAIB0Kwfpjp8YEOfu-bneM/edit?usp=sharing"",""งานกองทุน!F58"")"),1903000)</f>
        <v>1903000</v>
      </c>
      <c r="K821" s="497">
        <f t="shared" ref="K821:K828" ca="1" si="335">IF(I821&gt;0,J821*100/I821,0)</f>
        <v>81.708887934735941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IFERROR(__xludf.DUMMYFUNCTION("IMPORTRANGE(""https://docs.google.com/spreadsheets/d/19vJNZY_5yjcGF2XGBMNZRCAIB0Kwfpjp8YEOfu-bneM/edit?usp=sharing"",""งานกองทุน!E58"")"),92)</f>
        <v>92</v>
      </c>
      <c r="K822" s="497">
        <f t="shared" ca="1" si="335"/>
        <v>83.63636363636364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IFERROR(__xludf.DUMMYFUNCTION("IMPORTRANGE(""https://docs.google.com/spreadsheets/d/19vJNZY_5yjcGF2XGBMNZRCAIB0Kwfpjp8YEOfu-bneM/edit?usp=sharing"",""งานกองทุน!K58"")"),260768.66)</f>
        <v>260768.66</v>
      </c>
      <c r="K823" s="497">
        <f t="shared" ca="1" si="335"/>
        <v>26.997051315076952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IFERROR(__xludf.DUMMYFUNCTION("IMPORTRANGE(""https://docs.google.com/spreadsheets/d/19vJNZY_5yjcGF2XGBMNZRCAIB0Kwfpjp8YEOfu-bneM/edit?usp=sharing"",""งานกองทุน!J58"")"),17)</f>
        <v>17</v>
      </c>
      <c r="K824" s="497">
        <f t="shared" ca="1" si="335"/>
        <v>45.945945945945944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IFERROR(__xludf.DUMMYFUNCTION("IMPORTRANGE(""https://docs.google.com/spreadsheets/d/19vJNZY_5yjcGF2XGBMNZRCAIB0Kwfpjp8YEOfu-bneM/edit?usp=sharing"",""งานกองทุน!U58"")"),2150000)</f>
        <v>2150000</v>
      </c>
      <c r="K827" s="497">
        <f t="shared" ca="1" si="335"/>
        <v>64.564564564564563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IFERROR(__xludf.DUMMYFUNCTION("IMPORTRANGE(""https://docs.google.com/spreadsheets/d/19vJNZY_5yjcGF2XGBMNZRCAIB0Kwfpjp8YEOfu-bneM/edit?usp=sharing"",""งานกองทุน!T58"")"),82)</f>
        <v>82</v>
      </c>
      <c r="K828" s="502">
        <f t="shared" ca="1" si="335"/>
        <v>61.654135338345867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F5D2-33FA-40BC-84F3-843BCAE04DA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2811970</v>
      </c>
      <c r="N8" s="22">
        <f t="shared" ca="1" si="0"/>
        <v>2044770.58</v>
      </c>
      <c r="O8" s="22">
        <f t="shared" ref="O8:O16" ca="1" si="1">IF(L8&gt;0,N8*100/L8,0)</f>
        <v>62.094271806037639</v>
      </c>
      <c r="P8" s="22">
        <f t="shared" ref="P8:P16" ca="1" si="2">IF(M8&gt;0,N8*100/M8,0)</f>
        <v>72.716657005586825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2811970</v>
      </c>
      <c r="N10" s="30">
        <f t="shared" ca="1" si="3"/>
        <v>2044770.58</v>
      </c>
      <c r="O10" s="30">
        <f t="shared" ca="1" si="1"/>
        <v>62.094271806037639</v>
      </c>
      <c r="P10" s="30">
        <f t="shared" ca="1" si="2"/>
        <v>72.716657005586825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2638570</v>
      </c>
      <c r="N11" s="497">
        <f t="shared" ca="1" si="4"/>
        <v>1871370.58</v>
      </c>
      <c r="O11" s="497">
        <f t="shared" ca="1" si="1"/>
        <v>59.987324697638485</v>
      </c>
      <c r="P11" s="497">
        <f t="shared" ca="1" si="2"/>
        <v>70.923666228297904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2638570</v>
      </c>
      <c r="N13" s="93">
        <f t="shared" ca="1" si="5"/>
        <v>1871370.58</v>
      </c>
      <c r="O13" s="93">
        <f t="shared" ca="1" si="1"/>
        <v>59.987324697638485</v>
      </c>
      <c r="P13" s="93">
        <f t="shared" ca="1" si="2"/>
        <v>70.923666228297904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2288460</v>
      </c>
      <c r="N18" s="22">
        <f t="shared" ca="1" si="8"/>
        <v>1761365.58</v>
      </c>
      <c r="O18" s="22">
        <f t="shared" ref="O18:O26" ca="1" si="9">IF(L18&gt;0,N18*100/L18,0)</f>
        <v>63.598684961184333</v>
      </c>
      <c r="P18" s="22">
        <f t="shared" ref="P18:P26" ca="1" si="10">IF(M18&gt;0,N18*100/M18,0)</f>
        <v>76.967287171285491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2288460</v>
      </c>
      <c r="N20" s="30">
        <f t="shared" ca="1" si="11"/>
        <v>1761365.58</v>
      </c>
      <c r="O20" s="30">
        <f t="shared" ca="1" si="9"/>
        <v>63.598684961184333</v>
      </c>
      <c r="P20" s="30">
        <f t="shared" ca="1" si="10"/>
        <v>76.967287171285491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2115060</v>
      </c>
      <c r="N21" s="497">
        <f t="shared" ca="1" si="12"/>
        <v>1587965.58</v>
      </c>
      <c r="O21" s="497">
        <f t="shared" ca="1" si="9"/>
        <v>61.167350256153462</v>
      </c>
      <c r="P21" s="497">
        <f t="shared" ca="1" si="10"/>
        <v>75.07898499333352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2115060</v>
      </c>
      <c r="N23" s="93">
        <f t="shared" ca="1" si="13"/>
        <v>1587965.58</v>
      </c>
      <c r="O23" s="93">
        <f t="shared" ca="1" si="9"/>
        <v>61.167350256153462</v>
      </c>
      <c r="P23" s="93">
        <f t="shared" ca="1" si="10"/>
        <v>75.07898499333352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283405</v>
      </c>
      <c r="O28" s="22">
        <f t="shared" ref="O28:O37" ca="1" si="17">IF(L28&gt;0,N28*100/L28,0)</f>
        <v>54.135546598918836</v>
      </c>
      <c r="P28" s="22">
        <f t="shared" ref="P28:P37" ca="1" si="18">IF(M28&gt;0,N28*100/M28,0)</f>
        <v>54.135546598918836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283405</v>
      </c>
      <c r="O30" s="30">
        <f t="shared" ca="1" si="17"/>
        <v>54.135546598918836</v>
      </c>
      <c r="P30" s="30">
        <f t="shared" ca="1" si="18"/>
        <v>54.135546598918836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283405</v>
      </c>
      <c r="O31" s="497">
        <f t="shared" ca="1" si="17"/>
        <v>54.135546598918836</v>
      </c>
      <c r="P31" s="497">
        <f t="shared" ca="1" si="18"/>
        <v>54.135546598918836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283405</v>
      </c>
      <c r="O33" s="93">
        <f t="shared" ca="1" si="17"/>
        <v>54.135546598918836</v>
      </c>
      <c r="P33" s="93">
        <f t="shared" ca="1" si="18"/>
        <v>54.135546598918836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2288460</v>
      </c>
      <c r="N37" s="59">
        <f t="shared" ca="1" si="24"/>
        <v>1761365.58</v>
      </c>
      <c r="O37" s="59">
        <f t="shared" ca="1" si="17"/>
        <v>63.598684961184333</v>
      </c>
      <c r="P37" s="59">
        <f t="shared" ca="1" si="18"/>
        <v>76.967287171285491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328340</v>
      </c>
      <c r="N41" s="85">
        <f t="shared" ca="1" si="25"/>
        <v>208731</v>
      </c>
      <c r="O41" s="85">
        <f t="shared" ref="O41:O49" ca="1" si="26">IF(L41&gt;0,N41*100/L41,0)</f>
        <v>66.443100429731018</v>
      </c>
      <c r="P41" s="85">
        <f t="shared" ref="P41:P49" ca="1" si="27">IF(M41&gt;0,N41*100/M41,0)</f>
        <v>63.571602607053663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328340</v>
      </c>
      <c r="N43" s="92">
        <f t="shared" ca="1" si="28"/>
        <v>208731</v>
      </c>
      <c r="O43" s="92">
        <f t="shared" ca="1" si="26"/>
        <v>66.443100429731018</v>
      </c>
      <c r="P43" s="92">
        <f t="shared" ca="1" si="27"/>
        <v>63.571602607053663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328340</v>
      </c>
      <c r="N44" s="497">
        <f t="shared" ca="1" si="29"/>
        <v>208731</v>
      </c>
      <c r="O44" s="497">
        <f t="shared" ca="1" si="26"/>
        <v>66.443100429731018</v>
      </c>
      <c r="P44" s="497">
        <f t="shared" ca="1" si="27"/>
        <v>63.571602607053663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IFERROR(__xludf.DUMMYFUNCTION("IMPORTRANGE(""https://docs.google.com/spreadsheets/d/1MeEWN-I1oV_STSDYn1IFDPWt_1FKiwhDph83XaGc0o0/edit?usp=sharing"",""งบพรบ!R59"")"),328340)</f>
        <v>328340</v>
      </c>
      <c r="N46" s="93">
        <f ca="1">IFERROR(__xludf.DUMMYFUNCTION("IMPORTRANGE(""https://docs.google.com/spreadsheets/d/1MeEWN-I1oV_STSDYn1IFDPWt_1FKiwhDph83XaGc0o0/edit?usp=sharing"",""งบพรบ!T59"")"),208731)</f>
        <v>208731</v>
      </c>
      <c r="O46" s="93">
        <f t="shared" ca="1" si="26"/>
        <v>66.443100429731018</v>
      </c>
      <c r="P46" s="93">
        <f t="shared" ca="1" si="27"/>
        <v>63.571602607053663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485250</v>
      </c>
      <c r="N53" s="116">
        <f t="shared" ca="1" si="31"/>
        <v>402494.63</v>
      </c>
      <c r="O53" s="116">
        <f t="shared" ref="O53:O61" ca="1" si="32">IF(L53&gt;0,N53*100/L53,0)</f>
        <v>62.209370942812981</v>
      </c>
      <c r="P53" s="116">
        <f t="shared" ref="P53:P61" ca="1" si="33">IF(M53&gt;0,N53*100/M53,0)</f>
        <v>82.945827923750642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485250</v>
      </c>
      <c r="N55" s="123">
        <f t="shared" ca="1" si="34"/>
        <v>402494.63</v>
      </c>
      <c r="O55" s="123">
        <f t="shared" ca="1" si="32"/>
        <v>62.209370942812981</v>
      </c>
      <c r="P55" s="123">
        <f t="shared" ca="1" si="33"/>
        <v>82.945827923750642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485250</v>
      </c>
      <c r="N56" s="497">
        <f t="shared" ca="1" si="35"/>
        <v>402494.63</v>
      </c>
      <c r="O56" s="497">
        <f t="shared" ca="1" si="32"/>
        <v>62.209370942812981</v>
      </c>
      <c r="P56" s="497">
        <f t="shared" ca="1" si="33"/>
        <v>82.945827923750642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IFERROR(__xludf.DUMMYFUNCTION("IMPORTRANGE(""https://docs.google.com/spreadsheets/d/1MeEWN-I1oV_STSDYn1IFDPWt_1FKiwhDph83XaGc0o0/edit?usp=sharing"",""งบพรบ!AB59"")"),485250)</f>
        <v>485250</v>
      </c>
      <c r="N58" s="93">
        <f ca="1">IFERROR(__xludf.DUMMYFUNCTION("IMPORTRANGE(""https://docs.google.com/spreadsheets/d/1MeEWN-I1oV_STSDYn1IFDPWt_1FKiwhDph83XaGc0o0/edit?usp=sharing"",""งบพรบ!AD59"")"),402494.63)</f>
        <v>402494.63</v>
      </c>
      <c r="O58" s="93">
        <f t="shared" ca="1" si="32"/>
        <v>62.209370942812981</v>
      </c>
      <c r="P58" s="93">
        <f t="shared" ca="1" si="33"/>
        <v>82.945827923750642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117490</v>
      </c>
      <c r="N88" s="155">
        <f t="shared" ca="1" si="49"/>
        <v>63339</v>
      </c>
      <c r="O88" s="155">
        <f t="shared" ref="O88:O96" ca="1" si="50">IF(L88&gt;0,N88*100/L88,0)</f>
        <v>54.630843539761948</v>
      </c>
      <c r="P88" s="155">
        <f t="shared" ref="P88:P96" ca="1" si="51">IF(M88&gt;0,N88*100/M88,0)</f>
        <v>53.910120010213632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117490</v>
      </c>
      <c r="N90" s="93">
        <f t="shared" ca="1" si="52"/>
        <v>63339</v>
      </c>
      <c r="O90" s="93">
        <f t="shared" ca="1" si="50"/>
        <v>54.630843539761948</v>
      </c>
      <c r="P90" s="93">
        <f t="shared" ca="1" si="51"/>
        <v>53.910120010213632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117490</v>
      </c>
      <c r="N91" s="497">
        <f t="shared" ca="1" si="53"/>
        <v>63339</v>
      </c>
      <c r="O91" s="497">
        <f t="shared" ca="1" si="50"/>
        <v>54.630843539761948</v>
      </c>
      <c r="P91" s="497">
        <f t="shared" ca="1" si="51"/>
        <v>53.910120010213632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IFERROR(__xludf.DUMMYFUNCTION("IMPORTRANGE(""https://docs.google.com/spreadsheets/d/1MeEWN-I1oV_STSDYn1IFDPWt_1FKiwhDph83XaGc0o0/edit?usp=sharing"",""งบพรบ!AV59"")"),117490)</f>
        <v>117490</v>
      </c>
      <c r="N93" s="93">
        <f ca="1">IFERROR(__xludf.DUMMYFUNCTION("IMPORTRANGE(""https://docs.google.com/spreadsheets/d/1MeEWN-I1oV_STSDYn1IFDPWt_1FKiwhDph83XaGc0o0/edit?usp=sharing"",""งบพรบ!AX59"")"),63339)</f>
        <v>63339</v>
      </c>
      <c r="O93" s="93">
        <f t="shared" ca="1" si="50"/>
        <v>54.630843539761948</v>
      </c>
      <c r="P93" s="93">
        <f t="shared" ca="1" si="51"/>
        <v>53.910120010213632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2">
        <f t="shared" ref="I164:J164" ca="1" si="83">I174+I177</f>
        <v>0</v>
      </c>
      <c r="J164" s="872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249765</v>
      </c>
      <c r="N181" s="155">
        <f t="shared" ca="1" si="92"/>
        <v>174298.95</v>
      </c>
      <c r="O181" s="155">
        <f t="shared" ref="O181:O189" ca="1" si="93">IF(L181&gt;0,N181*100/L181,0)</f>
        <v>63.659222059897736</v>
      </c>
      <c r="P181" s="155">
        <f t="shared" ref="P181:P189" ca="1" si="94">IF(M181&gt;0,N181*100/M181,0)</f>
        <v>69.785178067383342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249765</v>
      </c>
      <c r="N183" s="93">
        <f t="shared" ca="1" si="95"/>
        <v>174298.95</v>
      </c>
      <c r="O183" s="93">
        <f t="shared" ca="1" si="93"/>
        <v>63.659222059897736</v>
      </c>
      <c r="P183" s="93">
        <f t="shared" ca="1" si="94"/>
        <v>69.785178067383342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249765</v>
      </c>
      <c r="N184" s="497">
        <f t="shared" ca="1" si="96"/>
        <v>174298.95</v>
      </c>
      <c r="O184" s="497">
        <f t="shared" ca="1" si="93"/>
        <v>63.659222059897736</v>
      </c>
      <c r="P184" s="497">
        <f t="shared" ca="1" si="94"/>
        <v>69.785178067383342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IFERROR(__xludf.DUMMYFUNCTION("IMPORTRANGE(""https://docs.google.com/spreadsheets/d/1MeEWN-I1oV_STSDYn1IFDPWt_1FKiwhDph83XaGc0o0/edit?usp=sharing"",""งบพรบ!CT59"")"),249765)</f>
        <v>249765</v>
      </c>
      <c r="N186" s="93">
        <f ca="1">IFERROR(__xludf.DUMMYFUNCTION("IMPORTRANGE(""https://docs.google.com/spreadsheets/d/1MeEWN-I1oV_STSDYn1IFDPWt_1FKiwhDph83XaGc0o0/edit?usp=sharing"",""งบพรบ!CV59"")"),174298.95)</f>
        <v>174298.95</v>
      </c>
      <c r="O186" s="93">
        <f t="shared" ca="1" si="93"/>
        <v>63.659222059897736</v>
      </c>
      <c r="P186" s="93">
        <f t="shared" ca="1" si="94"/>
        <v>69.785178067383342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40740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40740</v>
      </c>
      <c r="O238" s="155">
        <f ca="1">IF(L238&gt;0,N238*100/L238,0)</f>
        <v>43.712446351931334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50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50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50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50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19548</v>
      </c>
      <c r="O261" s="155">
        <f t="shared" ref="O261:O269" ca="1" si="117">IF(L261&gt;0,N261*100/L261,0)</f>
        <v>72.669144981412643</v>
      </c>
      <c r="P261" s="155">
        <f t="shared" ref="P261:P269" ca="1" si="118">IF(M261&gt;0,N261*100/M261,0)</f>
        <v>81.790794979079493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19548</v>
      </c>
      <c r="O263" s="93">
        <f t="shared" ca="1" si="117"/>
        <v>72.669144981412643</v>
      </c>
      <c r="P263" s="93">
        <f t="shared" ca="1" si="118"/>
        <v>81.790794979079493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19548</v>
      </c>
      <c r="O264" s="497">
        <f t="shared" ca="1" si="117"/>
        <v>72.669144981412643</v>
      </c>
      <c r="P264" s="497">
        <f t="shared" ca="1" si="118"/>
        <v>81.790794979079493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IFERROR(__xludf.DUMMYFUNCTION("IMPORTRANGE(""https://docs.google.com/spreadsheets/d/1MeEWN-I1oV_STSDYn1IFDPWt_1FKiwhDph83XaGc0o0/edit?usp=sharing"",""งบพรบ!DD59"")"),23900)</f>
        <v>23900</v>
      </c>
      <c r="N266" s="93">
        <f ca="1">IFERROR(__xludf.DUMMYFUNCTION("IMPORTRANGE(""https://docs.google.com/spreadsheets/d/1MeEWN-I1oV_STSDYn1IFDPWt_1FKiwhDph83XaGc0o0/edit?usp=sharing"",""งบพรบ!DF59"")"),19548)</f>
        <v>19548</v>
      </c>
      <c r="O266" s="93">
        <f t="shared" ca="1" si="117"/>
        <v>72.669144981412643</v>
      </c>
      <c r="P266" s="93">
        <f t="shared" ca="1" si="118"/>
        <v>81.790794979079493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4">I287</f>
        <v>50</v>
      </c>
      <c r="J276" s="85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12330</v>
      </c>
      <c r="O277" s="155">
        <f t="shared" ref="O277:O285" ca="1" si="126">IF(L277&gt;0,N277*100/L277,0)</f>
        <v>54.48519664162616</v>
      </c>
      <c r="P277" s="155">
        <f t="shared" ref="P277:P285" ca="1" si="127">IF(M277&gt;0,N277*100/M277,0)</f>
        <v>94.122137404580158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12330</v>
      </c>
      <c r="O279" s="93">
        <f t="shared" ca="1" si="126"/>
        <v>54.48519664162616</v>
      </c>
      <c r="P279" s="93">
        <f t="shared" ca="1" si="127"/>
        <v>94.122137404580158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12330</v>
      </c>
      <c r="O280" s="497">
        <f t="shared" ca="1" si="126"/>
        <v>54.48519664162616</v>
      </c>
      <c r="P280" s="497">
        <f t="shared" ca="1" si="127"/>
        <v>94.122137404580158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IFERROR(__xludf.DUMMYFUNCTION("IMPORTRANGE(""https://docs.google.com/spreadsheets/d/1MeEWN-I1oV_STSDYn1IFDPWt_1FKiwhDph83XaGc0o0/edit?usp=sharing"",""งบพรบ!DN59"")"),13100)</f>
        <v>13100</v>
      </c>
      <c r="N282" s="93">
        <f ca="1">IFERROR(__xludf.DUMMYFUNCTION("IMPORTRANGE(""https://docs.google.com/spreadsheets/d/1MeEWN-I1oV_STSDYn1IFDPWt_1FKiwhDph83XaGc0o0/edit?usp=sharing"",""งบพรบ!DP59"")"),12330)</f>
        <v>12330</v>
      </c>
      <c r="O282" s="93">
        <f t="shared" ca="1" si="126"/>
        <v>54.48519664162616</v>
      </c>
      <c r="P282" s="93">
        <f t="shared" ca="1" si="127"/>
        <v>94.122137404580158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103839</v>
      </c>
      <c r="O298" s="155">
        <f t="shared" ref="O298:O306" ca="1" si="136">IF(L298&gt;0,N298*100/L298,0)</f>
        <v>50.212282398452608</v>
      </c>
      <c r="P298" s="155">
        <f t="shared" ref="P298:P306" ca="1" si="137">IF(M298&gt;0,N298*100/M298,0)</f>
        <v>67.296824368114059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103839</v>
      </c>
      <c r="O300" s="93">
        <f t="shared" ca="1" si="136"/>
        <v>50.212282398452608</v>
      </c>
      <c r="P300" s="93">
        <f t="shared" ca="1" si="137"/>
        <v>67.296824368114059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103839</v>
      </c>
      <c r="O301" s="497">
        <f t="shared" ca="1" si="136"/>
        <v>50.212282398452608</v>
      </c>
      <c r="P301" s="497">
        <f t="shared" ca="1" si="137"/>
        <v>67.296824368114059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IFERROR(__xludf.DUMMYFUNCTION("IMPORTRANGE(""https://docs.google.com/spreadsheets/d/1MeEWN-I1oV_STSDYn1IFDPWt_1FKiwhDph83XaGc0o0/edit?usp=sharing"",""งบพรบ!DX59"")"),154300)</f>
        <v>154300</v>
      </c>
      <c r="N303" s="93">
        <f ca="1">IFERROR(__xludf.DUMMYFUNCTION("IMPORTRANGE(""https://docs.google.com/spreadsheets/d/1MeEWN-I1oV_STSDYn1IFDPWt_1FKiwhDph83XaGc0o0/edit?usp=sharing"",""งบพรบ!DZ59"")"),103839)</f>
        <v>103839</v>
      </c>
      <c r="O303" s="93">
        <f t="shared" ca="1" si="136"/>
        <v>50.212282398452608</v>
      </c>
      <c r="P303" s="93">
        <f t="shared" ca="1" si="137"/>
        <v>67.296824368114059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788</v>
      </c>
      <c r="K327" s="445">
        <f ca="1">IF(I327&gt;0,J327*100/I327,0)</f>
        <v>131.33333333333334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593650</v>
      </c>
      <c r="N328" s="155">
        <f t="shared" ca="1" si="149"/>
        <v>487910</v>
      </c>
      <c r="O328" s="155">
        <f t="shared" ref="O328:O336" ca="1" si="150">IF(L328&gt;0,N328*100/L328,0)</f>
        <v>61.901801573204772</v>
      </c>
      <c r="P328" s="155">
        <f t="shared" ref="P328:P336" ca="1" si="151">IF(M328&gt;0,N328*100/M328,0)</f>
        <v>82.188158005558833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593650</v>
      </c>
      <c r="N330" s="93">
        <f t="shared" ca="1" si="152"/>
        <v>487910</v>
      </c>
      <c r="O330" s="93">
        <f t="shared" ca="1" si="150"/>
        <v>61.901801573204772</v>
      </c>
      <c r="P330" s="93">
        <f t="shared" ca="1" si="151"/>
        <v>82.188158005558833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593650</v>
      </c>
      <c r="N331" s="497">
        <f t="shared" ca="1" si="153"/>
        <v>487910</v>
      </c>
      <c r="O331" s="497">
        <f t="shared" ca="1" si="150"/>
        <v>61.901801573204772</v>
      </c>
      <c r="P331" s="497">
        <f t="shared" ca="1" si="151"/>
        <v>82.188158005558833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IFERROR(__xludf.DUMMYFUNCTION("IMPORTRANGE(""https://docs.google.com/spreadsheets/d/1MeEWN-I1oV_STSDYn1IFDPWt_1FKiwhDph83XaGc0o0/edit?usp=sharing"",""งบพรบ!ER59"")"),593650)</f>
        <v>593650</v>
      </c>
      <c r="N333" s="93">
        <f ca="1">IFERROR(__xludf.DUMMYFUNCTION("IMPORTRANGE(""https://docs.google.com/spreadsheets/d/1MeEWN-I1oV_STSDYn1IFDPWt_1FKiwhDph83XaGc0o0/edit?usp=sharing"",""งบพรบ!ET59"")"),487910)</f>
        <v>487910</v>
      </c>
      <c r="O333" s="93">
        <f t="shared" ca="1" si="150"/>
        <v>61.901801573204772</v>
      </c>
      <c r="P333" s="93">
        <f t="shared" ca="1" si="151"/>
        <v>82.188158005558833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IFERROR(__xludf.DUMMYFUNCTION("IMPORTRANGE(""https://docs.google.com/spreadsheets/d/1kVcqe37tkHyjCSG3S0O1AXqVkqjo8mSIZil3BcpIysc/edit?usp=sharing"",""ศูนย์!D59"")"),755)</f>
        <v>755</v>
      </c>
      <c r="K338" s="497">
        <f ca="1">IF(I338&gt;0,J338*100/I338,0)</f>
        <v>125.83333333333333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322665</v>
      </c>
      <c r="N345" s="155">
        <f t="shared" ca="1" si="155"/>
        <v>288875</v>
      </c>
      <c r="O345" s="155">
        <f t="shared" ref="O345:O353" ca="1" si="156">IF(L345&gt;0,N345*100/L345,0)</f>
        <v>77.222786569717712</v>
      </c>
      <c r="P345" s="155">
        <f t="shared" ref="P345:P353" ca="1" si="157">IF(M345&gt;0,N345*100/M345,0)</f>
        <v>89.527838470240027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322665</v>
      </c>
      <c r="N347" s="93">
        <f t="shared" ca="1" si="158"/>
        <v>288875</v>
      </c>
      <c r="O347" s="93">
        <f t="shared" ca="1" si="156"/>
        <v>77.222786569717712</v>
      </c>
      <c r="P347" s="93">
        <f t="shared" ca="1" si="157"/>
        <v>89.527838470240027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149265</v>
      </c>
      <c r="N348" s="497">
        <f t="shared" ca="1" si="159"/>
        <v>115475</v>
      </c>
      <c r="O348" s="497">
        <f t="shared" ca="1" si="156"/>
        <v>57.541857683874824</v>
      </c>
      <c r="P348" s="497">
        <f t="shared" ca="1" si="157"/>
        <v>77.362409138110067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IFERROR(__xludf.DUMMYFUNCTION("IMPORTRANGE(""https://docs.google.com/spreadsheets/d/1MeEWN-I1oV_STSDYn1IFDPWt_1FKiwhDph83XaGc0o0/edit?usp=sharing"",""งบพรบ!FB59"")"),149265)</f>
        <v>149265</v>
      </c>
      <c r="N350" s="93">
        <f ca="1">IFERROR(__xludf.DUMMYFUNCTION("IMPORTRANGE(""https://docs.google.com/spreadsheets/d/1MeEWN-I1oV_STSDYn1IFDPWt_1FKiwhDph83XaGc0o0/edit?usp=sharing"",""งบพรบ!FD59"")"),115475)</f>
        <v>115475</v>
      </c>
      <c r="O350" s="93">
        <f t="shared" ca="1" si="156"/>
        <v>57.541857683874824</v>
      </c>
      <c r="P350" s="93">
        <f t="shared" ca="1" si="157"/>
        <v>77.362409138110067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IFERROR(__xludf.DUMMYFUNCTION("IMPORTRANGE(""https://docs.google.com/spreadsheets/d/1XWAQStnk-4SwqDmLtmXYiTMKHgktTP8We1SCoS47DrQ/edit?usp=sharing"",""จัดที่ดิน!AJ59"")"),1)</f>
        <v>1</v>
      </c>
      <c r="K379" s="497">
        <f t="shared" ca="1" si="164"/>
        <v>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IFERROR(__xludf.DUMMYFUNCTION("IMPORTRANGE(""https://docs.google.com/spreadsheets/d/1XWAQStnk-4SwqDmLtmXYiTMKHgktTP8We1SCoS47DrQ/edit?usp=sharing"",""จัดที่ดิน!AK59"")"),25.79)</f>
        <v>25.79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283405</v>
      </c>
      <c r="O414" s="549">
        <f ca="1">IF(L414&gt;0,N414*100/L414,0)</f>
        <v>54.135546598918836</v>
      </c>
      <c r="P414" s="549">
        <f ca="1">IF(M414&gt;0,N414*100/M414,0)</f>
        <v>54.135546598918836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28845</v>
      </c>
      <c r="O444" s="195">
        <f t="shared" ref="O444:O449" ca="1" si="198">IF(L444&gt;0,N444*100/L444,0)</f>
        <v>41.171852697687697</v>
      </c>
      <c r="P444" s="195">
        <f t="shared" ref="P444:P449" ca="1" si="199">IF(M444&gt;0,N444*100/M444,0)</f>
        <v>41.171852697687697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28845</v>
      </c>
      <c r="O446" s="93">
        <f t="shared" ca="1" si="198"/>
        <v>41.171852697687697</v>
      </c>
      <c r="P446" s="93">
        <f t="shared" ca="1" si="199"/>
        <v>41.171852697687697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28845</v>
      </c>
      <c r="O447" s="497">
        <f t="shared" ca="1" si="198"/>
        <v>41.171852697687697</v>
      </c>
      <c r="P447" s="497">
        <f t="shared" ca="1" si="199"/>
        <v>41.171852697687697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28845</v>
      </c>
      <c r="O449" s="93">
        <f t="shared" ca="1" si="198"/>
        <v>41.171852697687697</v>
      </c>
      <c r="P449" s="93">
        <f t="shared" ca="1" si="199"/>
        <v>41.171852697687697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29830</v>
      </c>
      <c r="O544" s="155">
        <f t="shared" ref="O544:O549" ca="1" si="237">IF(L544&gt;0,N544*100/L544,0)</f>
        <v>24.796342477140481</v>
      </c>
      <c r="P544" s="155">
        <f t="shared" ref="P544:P549" ca="1" si="238">IF(M544&gt;0,N544*100/M544,0)</f>
        <v>24.796342477140481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29830</v>
      </c>
      <c r="O546" s="93">
        <f t="shared" ca="1" si="237"/>
        <v>24.796342477140481</v>
      </c>
      <c r="P546" s="93">
        <f t="shared" ca="1" si="238"/>
        <v>24.796342477140481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29830</v>
      </c>
      <c r="O547" s="497">
        <f t="shared" ca="1" si="237"/>
        <v>24.796342477140481</v>
      </c>
      <c r="P547" s="497">
        <f t="shared" ca="1" si="238"/>
        <v>24.796342477140481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29830</v>
      </c>
      <c r="O549" s="93">
        <f t="shared" ca="1" si="237"/>
        <v>24.796342477140481</v>
      </c>
      <c r="P549" s="93">
        <f t="shared" ca="1" si="238"/>
        <v>24.796342477140481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27010+1580+1240</f>
        <v>29830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2163.3775000000001</v>
      </c>
      <c r="K592" s="672">
        <f t="shared" ref="K592:K594" ca="1" si="254">IF(I592&gt;0,J592*100/I592,0)</f>
        <v>61.108043217286912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2163.3775000000001</v>
      </c>
      <c r="K593" s="411">
        <f t="shared" ca="1" si="254"/>
        <v>61.108043217286912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110</v>
      </c>
      <c r="K594" s="411">
        <f t="shared" ca="1" si="254"/>
        <v>60.773480662983424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1977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101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1977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1500</v>
      </c>
      <c r="O655" s="195">
        <f t="shared" ref="O655:O660" ca="1" si="274">IF(L655&gt;0,N655*100/L655,0)</f>
        <v>19.23076923076923</v>
      </c>
      <c r="P655" s="195">
        <f t="shared" ref="P655:P660" ca="1" si="275">IF(M655&gt;0,N655*100/M655,0)</f>
        <v>19.23076923076923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1500</v>
      </c>
      <c r="O657" s="93">
        <f t="shared" ca="1" si="274"/>
        <v>19.23076923076923</v>
      </c>
      <c r="P657" s="93">
        <f t="shared" ca="1" si="275"/>
        <v>19.23076923076923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1500</v>
      </c>
      <c r="O658" s="497">
        <f t="shared" ca="1" si="274"/>
        <v>19.23076923076923</v>
      </c>
      <c r="P658" s="497">
        <f t="shared" ca="1" si="275"/>
        <v>19.23076923076923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1500</v>
      </c>
      <c r="O660" s="93">
        <f t="shared" ca="1" si="274"/>
        <v>19.23076923076923</v>
      </c>
      <c r="P660" s="93">
        <f t="shared" ca="1" si="275"/>
        <v>19.23076923076923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1500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2840</v>
      </c>
      <c r="O685" s="195">
        <f t="shared" ref="O685:O688" ca="1" si="283">IF(L685&gt;0,N685*100/L685,0)</f>
        <v>5.2282768777614139</v>
      </c>
      <c r="P685" s="195">
        <f t="shared" ref="P685:P688" ca="1" si="284">IF(M685&gt;0,N685*100/M685,0)</f>
        <v>5.2282768777614139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2840</v>
      </c>
      <c r="O687" s="93">
        <f t="shared" ca="1" si="283"/>
        <v>5.2282768777614139</v>
      </c>
      <c r="P687" s="93">
        <f t="shared" ca="1" si="284"/>
        <v>5.2282768777614139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2840</v>
      </c>
      <c r="O688" s="497">
        <f t="shared" ca="1" si="283"/>
        <v>5.2282768777614139</v>
      </c>
      <c r="P688" s="497">
        <f t="shared" ca="1" si="284"/>
        <v>5.2282768777614139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2840</v>
      </c>
      <c r="O690" s="93">
        <f ca="1">IF(L690&gt;0,N690*100/L690,0)</f>
        <v>5.2282768777614139</v>
      </c>
      <c r="P690" s="93">
        <f ca="1">IF(M690&gt;0,N690*100/M690,0)</f>
        <v>5.2282768777614139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1360+1480</f>
        <v>2840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12</v>
      </c>
      <c r="K721" s="195">
        <f t="shared" ca="1" si="291"/>
        <v>33.333333333333336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145.87</v>
      </c>
      <c r="K722" s="195">
        <f t="shared" ca="1" si="291"/>
        <v>41.558404558404561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IFERROR(__xludf.DUMMYFUNCTION("IMPORTRANGE(""https://docs.google.com/spreadsheets/d/1XWAQStnk-4SwqDmLtmXYiTMKHgktTP8We1SCoS47DrQ/edit?usp=sharing"",""จัดที่ดิน!BM59"")"),8)</f>
        <v>8</v>
      </c>
      <c r="K723" s="497">
        <f t="shared" ca="1" si="291"/>
        <v>47.058823529411768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IFERROR(__xludf.DUMMYFUNCTION("IMPORTRANGE(""https://docs.google.com/spreadsheets/d/1XWAQStnk-4SwqDmLtmXYiTMKHgktTP8We1SCoS47DrQ/edit?usp=sharing"",""จัดที่ดิน!BO59"")"),118.5)</f>
        <v>118.5</v>
      </c>
      <c r="K725" s="497">
        <f t="shared" ref="K725:K726" ca="1" si="292">IF(I725&gt;0,J725*100/I725,0)</f>
        <v>53.863636363636367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8">I800</f>
        <v>0</v>
      </c>
      <c r="J785" s="866">
        <f t="shared" ca="1" si="318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IFERROR(__xludf.DUMMYFUNCTION("IMPORTRANGE(""https://docs.google.com/spreadsheets/d/19vJNZY_5yjcGF2XGBMNZRCAIB0Kwfpjp8YEOfu-bneM/edit?usp=sharing"",""งานกองทุน!F59"")"),2172186.01)</f>
        <v>2172186.0099999998</v>
      </c>
      <c r="K821" s="497">
        <f t="shared" ref="K821:K828" ca="1" si="335">IF(I821&gt;0,J821*100/I821,0)</f>
        <v>77.375057321031278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IFERROR(__xludf.DUMMYFUNCTION("IMPORTRANGE(""https://docs.google.com/spreadsheets/d/19vJNZY_5yjcGF2XGBMNZRCAIB0Kwfpjp8YEOfu-bneM/edit?usp=sharing"",""งานกองทุน!E59"")"),78)</f>
        <v>78</v>
      </c>
      <c r="K822" s="497">
        <f t="shared" ca="1" si="335"/>
        <v>75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IFERROR(__xludf.DUMMYFUNCTION("IMPORTRANGE(""https://docs.google.com/spreadsheets/d/19vJNZY_5yjcGF2XGBMNZRCAIB0Kwfpjp8YEOfu-bneM/edit?usp=sharing"",""งานกองทุน!K59"")"),243691)</f>
        <v>243691</v>
      </c>
      <c r="K823" s="497">
        <f t="shared" ca="1" si="335"/>
        <v>5.8516612716295242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IFERROR(__xludf.DUMMYFUNCTION("IMPORTRANGE(""https://docs.google.com/spreadsheets/d/19vJNZY_5yjcGF2XGBMNZRCAIB0Kwfpjp8YEOfu-bneM/edit?usp=sharing"",""งานกองทุน!J59"")"),30)</f>
        <v>30</v>
      </c>
      <c r="K824" s="497">
        <f t="shared" ca="1" si="335"/>
        <v>24.390243902439025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IFERROR(__xludf.DUMMYFUNCTION("IMPORTRANGE(""https://docs.google.com/spreadsheets/d/19vJNZY_5yjcGF2XGBMNZRCAIB0Kwfpjp8YEOfu-bneM/edit?usp=sharing"",""งานกองทุน!P59"")"),2362098.31)</f>
        <v>2362098.31</v>
      </c>
      <c r="K825" s="497">
        <f t="shared" ca="1" si="335"/>
        <v>45.534493982667541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IFERROR(__xludf.DUMMYFUNCTION("IMPORTRANGE(""https://docs.google.com/spreadsheets/d/19vJNZY_5yjcGF2XGBMNZRCAIB0Kwfpjp8YEOfu-bneM/edit?usp=sharing"",""งานกองทุน!O59"")"),1204)</f>
        <v>1204</v>
      </c>
      <c r="K826" s="497">
        <f t="shared" ca="1" si="335"/>
        <v>63.46863468634686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IFERROR(__xludf.DUMMYFUNCTION("IMPORTRANGE(""https://docs.google.com/spreadsheets/d/19vJNZY_5yjcGF2XGBMNZRCAIB0Kwfpjp8YEOfu-bneM/edit?usp=sharing"",""งานกองทุน!U59"")"),2405000)</f>
        <v>2405000</v>
      </c>
      <c r="K827" s="497">
        <f t="shared" ca="1" si="335"/>
        <v>85.587188612099638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IFERROR(__xludf.DUMMYFUNCTION("IMPORTRANGE(""https://docs.google.com/spreadsheets/d/19vJNZY_5yjcGF2XGBMNZRCAIB0Kwfpjp8YEOfu-bneM/edit?usp=sharing"",""งานกองทุน!T59"")"),71)</f>
        <v>71</v>
      </c>
      <c r="K828" s="502">
        <f t="shared" ca="1" si="335"/>
        <v>63.963963963963963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41273-F887-4F91-AC77-AE95CBE2332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93" t="s">
        <v>0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6" ht="19.5">
      <c r="A2" s="893" t="s">
        <v>343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6" ht="19.5">
      <c r="A3" s="893" t="str">
        <f ca="1">IFERROR(__xludf.DUMMYFUNCTION("IMPORTRANGE(""https://docs.google.com/spreadsheets/d/1RCyyhEJggpv17xgUrW2PS9v7yLqUjmy4YI2wzp0s_Mw/edit#gid=0"",""Sheet1!b1"")"),"ข้อมูล ณ วันที่ 12 มิถุนายน 2566")</f>
        <v>ข้อมูล ณ วันที่ 12 มิถุนายน 2566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9" t="s">
        <v>2</v>
      </c>
      <c r="B5" s="894"/>
      <c r="C5" s="894"/>
      <c r="D5" s="894"/>
      <c r="E5" s="894"/>
      <c r="F5" s="894"/>
      <c r="G5" s="900"/>
      <c r="H5" s="895" t="s">
        <v>3</v>
      </c>
      <c r="I5" s="896" t="s">
        <v>4</v>
      </c>
      <c r="J5" s="889"/>
      <c r="K5" s="890"/>
      <c r="L5" s="897" t="s">
        <v>5</v>
      </c>
      <c r="M5" s="890"/>
      <c r="N5" s="898" t="s">
        <v>6</v>
      </c>
      <c r="O5" s="889"/>
      <c r="P5" s="890"/>
    </row>
    <row r="6" spans="1:26" ht="19.5">
      <c r="A6" s="901"/>
      <c r="B6" s="889"/>
      <c r="C6" s="889"/>
      <c r="D6" s="889"/>
      <c r="E6" s="889"/>
      <c r="F6" s="889"/>
      <c r="G6" s="890"/>
      <c r="H6" s="890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8" t="s">
        <v>15</v>
      </c>
      <c r="B7" s="889"/>
      <c r="C7" s="889"/>
      <c r="D7" s="889"/>
      <c r="E7" s="889"/>
      <c r="F7" s="889"/>
      <c r="G7" s="890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1892923.98</v>
      </c>
      <c r="N8" s="22">
        <f t="shared" ca="1" si="0"/>
        <v>1594911.4700000002</v>
      </c>
      <c r="O8" s="22">
        <f t="shared" ref="O8:O16" ca="1" si="1">IF(L8&gt;0,N8*100/L8,0)</f>
        <v>71.894837033080236</v>
      </c>
      <c r="P8" s="22">
        <f t="shared" ref="P8:P16" ca="1" si="2">IF(M8&gt;0,N8*100/M8,0)</f>
        <v>84.256498773923312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1892923.98</v>
      </c>
      <c r="N10" s="30">
        <f t="shared" ca="1" si="3"/>
        <v>1594911.4700000002</v>
      </c>
      <c r="O10" s="30">
        <f t="shared" ca="1" si="1"/>
        <v>71.894837033080236</v>
      </c>
      <c r="P10" s="30">
        <f t="shared" ca="1" si="2"/>
        <v>84.256498773923312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1855123.98</v>
      </c>
      <c r="N11" s="497">
        <f t="shared" ca="1" si="4"/>
        <v>1557111.4700000002</v>
      </c>
      <c r="O11" s="497">
        <f t="shared" ca="1" si="1"/>
        <v>71.407641950935428</v>
      </c>
      <c r="P11" s="497">
        <f t="shared" ca="1" si="2"/>
        <v>83.935709245696899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1855123.98</v>
      </c>
      <c r="N13" s="93">
        <f t="shared" ca="1" si="5"/>
        <v>1557111.4700000002</v>
      </c>
      <c r="O13" s="93">
        <f t="shared" ca="1" si="1"/>
        <v>71.407641950935428</v>
      </c>
      <c r="P13" s="93">
        <f t="shared" ca="1" si="2"/>
        <v>83.935709245696899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8" t="s">
        <v>22</v>
      </c>
      <c r="B17" s="889"/>
      <c r="C17" s="889"/>
      <c r="D17" s="889"/>
      <c r="E17" s="889"/>
      <c r="F17" s="889"/>
      <c r="G17" s="890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1704093.98</v>
      </c>
      <c r="N18" s="22">
        <f t="shared" ca="1" si="8"/>
        <v>1447847.4700000002</v>
      </c>
      <c r="O18" s="22">
        <f t="shared" ref="O18:O26" ca="1" si="9">IF(L18&gt;0,N18*100/L18,0)</f>
        <v>71.348720096784305</v>
      </c>
      <c r="P18" s="22">
        <f t="shared" ref="P18:P26" ca="1" si="10">IF(M18&gt;0,N18*100/M18,0)</f>
        <v>84.962888607821995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1704093.98</v>
      </c>
      <c r="N20" s="30">
        <f t="shared" ca="1" si="11"/>
        <v>1447847.4700000002</v>
      </c>
      <c r="O20" s="30">
        <f t="shared" ca="1" si="9"/>
        <v>71.348720096784305</v>
      </c>
      <c r="P20" s="30">
        <f t="shared" ca="1" si="10"/>
        <v>84.962888607821995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1666293.98</v>
      </c>
      <c r="N21" s="497">
        <f t="shared" ca="1" si="12"/>
        <v>1410047.4700000002</v>
      </c>
      <c r="O21" s="497">
        <f t="shared" ca="1" si="9"/>
        <v>70.804887381336769</v>
      </c>
      <c r="P21" s="497">
        <f t="shared" ca="1" si="10"/>
        <v>84.621770643377133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1666293.98</v>
      </c>
      <c r="N23" s="93">
        <f t="shared" ca="1" si="13"/>
        <v>1410047.4700000002</v>
      </c>
      <c r="O23" s="93">
        <f t="shared" ca="1" si="9"/>
        <v>70.804887381336769</v>
      </c>
      <c r="P23" s="93">
        <f t="shared" ca="1" si="10"/>
        <v>84.621770643377133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8" t="s">
        <v>23</v>
      </c>
      <c r="B27" s="889"/>
      <c r="C27" s="889"/>
      <c r="D27" s="889"/>
      <c r="E27" s="889"/>
      <c r="F27" s="889"/>
      <c r="G27" s="890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147064</v>
      </c>
      <c r="O28" s="22">
        <f t="shared" ref="O28:O37" ca="1" si="17">IF(L28&gt;0,N28*100/L28,0)</f>
        <v>77.754044623030566</v>
      </c>
      <c r="P28" s="22">
        <f t="shared" ref="P28:P37" ca="1" si="18">IF(M28&gt;0,N28*100/M28,0)</f>
        <v>77.881692527670396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147064</v>
      </c>
      <c r="O30" s="30">
        <f t="shared" ca="1" si="17"/>
        <v>77.754044623030566</v>
      </c>
      <c r="P30" s="30">
        <f t="shared" ca="1" si="18"/>
        <v>77.881692527670396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147064</v>
      </c>
      <c r="O31" s="497">
        <f t="shared" ca="1" si="17"/>
        <v>77.754044623030566</v>
      </c>
      <c r="P31" s="497">
        <f t="shared" ca="1" si="18"/>
        <v>77.881692527670396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147064</v>
      </c>
      <c r="O33" s="93">
        <f t="shared" ca="1" si="17"/>
        <v>77.754044623030566</v>
      </c>
      <c r="P33" s="93">
        <f t="shared" ca="1" si="18"/>
        <v>77.881692527670396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1704093.98</v>
      </c>
      <c r="N37" s="59">
        <f t="shared" ca="1" si="24"/>
        <v>1447847.4700000002</v>
      </c>
      <c r="O37" s="59">
        <f t="shared" ca="1" si="17"/>
        <v>71.348720096784305</v>
      </c>
      <c r="P37" s="59">
        <f t="shared" ca="1" si="18"/>
        <v>84.962888607821995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1" t="s">
        <v>27</v>
      </c>
      <c r="C40" s="880"/>
      <c r="D40" s="880"/>
      <c r="E40" s="880"/>
      <c r="F40" s="880"/>
      <c r="G40" s="88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318688.98</v>
      </c>
      <c r="N41" s="85">
        <f t="shared" ca="1" si="25"/>
        <v>227672.44</v>
      </c>
      <c r="O41" s="85">
        <f t="shared" ref="O41:O49" ca="1" si="26">IF(L41&gt;0,N41*100/L41,0)</f>
        <v>77.59796864349012</v>
      </c>
      <c r="P41" s="85">
        <f t="shared" ref="P41:P49" ca="1" si="27">IF(M41&gt;0,N41*100/M41,0)</f>
        <v>71.440324042582205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318688.98</v>
      </c>
      <c r="N43" s="92">
        <f t="shared" ca="1" si="28"/>
        <v>227672.44</v>
      </c>
      <c r="O43" s="92">
        <f t="shared" ca="1" si="26"/>
        <v>77.59796864349012</v>
      </c>
      <c r="P43" s="92">
        <f t="shared" ca="1" si="27"/>
        <v>71.440324042582205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318688.98</v>
      </c>
      <c r="N44" s="497">
        <f t="shared" ca="1" si="29"/>
        <v>227672.44</v>
      </c>
      <c r="O44" s="497">
        <f t="shared" ca="1" si="26"/>
        <v>77.59796864349012</v>
      </c>
      <c r="P44" s="497">
        <f t="shared" ca="1" si="27"/>
        <v>71.440324042582205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IFERROR(__xludf.DUMMYFUNCTION("IMPORTRANGE(""https://docs.google.com/spreadsheets/d/1MeEWN-I1oV_STSDYn1IFDPWt_1FKiwhDph83XaGc0o0/edit?usp=sharing"",""งบพรบ!R60"")"),318688.98)</f>
        <v>318688.98</v>
      </c>
      <c r="N46" s="93">
        <f ca="1">IFERROR(__xludf.DUMMYFUNCTION("IMPORTRANGE(""https://docs.google.com/spreadsheets/d/1MeEWN-I1oV_STSDYn1IFDPWt_1FKiwhDph83XaGc0o0/edit?usp=sharing"",""งบพรบ!T60"")"),227672.44)</f>
        <v>227672.44</v>
      </c>
      <c r="O46" s="93">
        <f t="shared" ca="1" si="26"/>
        <v>77.59796864349012</v>
      </c>
      <c r="P46" s="93">
        <f t="shared" ca="1" si="27"/>
        <v>71.440324042582205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2" t="s">
        <v>28</v>
      </c>
      <c r="B50" s="889"/>
      <c r="C50" s="889"/>
      <c r="D50" s="889"/>
      <c r="E50" s="889"/>
      <c r="F50" s="889"/>
      <c r="G50" s="890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5" t="s">
        <v>29</v>
      </c>
      <c r="C51" s="880"/>
      <c r="D51" s="880"/>
      <c r="E51" s="880"/>
      <c r="F51" s="880"/>
      <c r="G51" s="88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483620</v>
      </c>
      <c r="N53" s="116">
        <f t="shared" ca="1" si="31"/>
        <v>448406.15</v>
      </c>
      <c r="O53" s="116">
        <f t="shared" ref="O53:O61" ca="1" si="32">IF(L53&gt;0,N53*100/L53,0)</f>
        <v>79.111882498235715</v>
      </c>
      <c r="P53" s="116">
        <f t="shared" ref="P53:P61" ca="1" si="33">IF(M53&gt;0,N53*100/M53,0)</f>
        <v>92.718694429510776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483620</v>
      </c>
      <c r="N55" s="123">
        <f t="shared" ca="1" si="34"/>
        <v>448406.15</v>
      </c>
      <c r="O55" s="123">
        <f t="shared" ca="1" si="32"/>
        <v>79.111882498235715</v>
      </c>
      <c r="P55" s="123">
        <f t="shared" ca="1" si="33"/>
        <v>92.718694429510776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483620</v>
      </c>
      <c r="N56" s="497">
        <f t="shared" ca="1" si="35"/>
        <v>448406.15</v>
      </c>
      <c r="O56" s="497">
        <f t="shared" ca="1" si="32"/>
        <v>79.111882498235715</v>
      </c>
      <c r="P56" s="497">
        <f t="shared" ca="1" si="33"/>
        <v>92.718694429510776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IFERROR(__xludf.DUMMYFUNCTION("IMPORTRANGE(""https://docs.google.com/spreadsheets/d/1MeEWN-I1oV_STSDYn1IFDPWt_1FKiwhDph83XaGc0o0/edit?usp=sharing"",""งบพรบ!AB60"")"),483620)</f>
        <v>483620</v>
      </c>
      <c r="N58" s="93">
        <f ca="1">IFERROR(__xludf.DUMMYFUNCTION("IMPORTRANGE(""https://docs.google.com/spreadsheets/d/1MeEWN-I1oV_STSDYn1IFDPWt_1FKiwhDph83XaGc0o0/edit?usp=sharing"",""งบพรบ!AD60"")"),448406.15)</f>
        <v>448406.15</v>
      </c>
      <c r="O58" s="93">
        <f t="shared" ca="1" si="32"/>
        <v>79.111882498235715</v>
      </c>
      <c r="P58" s="93">
        <f t="shared" ca="1" si="33"/>
        <v>92.718694429510776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4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127440</v>
      </c>
      <c r="N88" s="155">
        <f t="shared" ca="1" si="49"/>
        <v>117440</v>
      </c>
      <c r="O88" s="155">
        <f t="shared" ref="O88:O96" ca="1" si="50">IF(L88&gt;0,N88*100/L88,0)</f>
        <v>59.0032154340836</v>
      </c>
      <c r="P88" s="155">
        <f t="shared" ref="P88:P96" ca="1" si="51">IF(M88&gt;0,N88*100/M88,0)</f>
        <v>92.15317011927182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127440</v>
      </c>
      <c r="N90" s="93">
        <f t="shared" ca="1" si="52"/>
        <v>117440</v>
      </c>
      <c r="O90" s="93">
        <f t="shared" ca="1" si="50"/>
        <v>59.0032154340836</v>
      </c>
      <c r="P90" s="93">
        <f t="shared" ca="1" si="51"/>
        <v>92.15317011927182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127440</v>
      </c>
      <c r="N91" s="497">
        <f t="shared" ca="1" si="53"/>
        <v>117440</v>
      </c>
      <c r="O91" s="497">
        <f t="shared" ca="1" si="50"/>
        <v>59.0032154340836</v>
      </c>
      <c r="P91" s="497">
        <f t="shared" ca="1" si="51"/>
        <v>92.15317011927182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IFERROR(__xludf.DUMMYFUNCTION("IMPORTRANGE(""https://docs.google.com/spreadsheets/d/1MeEWN-I1oV_STSDYn1IFDPWt_1FKiwhDph83XaGc0o0/edit?usp=sharing"",""งบพรบ!AV60"")"),127440)</f>
        <v>127440</v>
      </c>
      <c r="N93" s="93">
        <f ca="1">IFERROR(__xludf.DUMMYFUNCTION("IMPORTRANGE(""https://docs.google.com/spreadsheets/d/1MeEWN-I1oV_STSDYn1IFDPWt_1FKiwhDph83XaGc0o0/edit?usp=sharing"",""งบพรบ!AX60"")"),117440)</f>
        <v>117440</v>
      </c>
      <c r="O93" s="93">
        <f t="shared" ca="1" si="50"/>
        <v>59.0032154340836</v>
      </c>
      <c r="P93" s="93">
        <f t="shared" ca="1" si="51"/>
        <v>92.15317011927182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4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31755</v>
      </c>
      <c r="O165" s="155">
        <f t="shared" ref="O165:O173" ca="1" si="85">IF(L165&gt;0,N165*100/L165,0)</f>
        <v>143.9809566991612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31755</v>
      </c>
      <c r="O167" s="93">
        <f t="shared" ca="1" si="85"/>
        <v>143.9809566991612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31755</v>
      </c>
      <c r="O168" s="497">
        <f t="shared" ca="1" si="85"/>
        <v>143.9809566991612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IFERROR(__xludf.DUMMYFUNCTION("IMPORTRANGE(""https://docs.google.com/spreadsheets/d/1MeEWN-I1oV_STSDYn1IFDPWt_1FKiwhDph83XaGc0o0/edit?usp=sharing"",""งบพรบ!CL60"")"),31755)</f>
        <v>31755</v>
      </c>
      <c r="O170" s="93">
        <f t="shared" ca="1" si="85"/>
        <v>143.9809566991612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4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353500</v>
      </c>
      <c r="N181" s="155">
        <f t="shared" ca="1" si="92"/>
        <v>285838.88</v>
      </c>
      <c r="O181" s="155">
        <f t="shared" ref="O181:O189" ca="1" si="93">IF(L181&gt;0,N181*100/L181,0)</f>
        <v>63.597481366114138</v>
      </c>
      <c r="P181" s="155">
        <f t="shared" ref="P181:P189" ca="1" si="94">IF(M181&gt;0,N181*100/M181,0)</f>
        <v>80.859654879773686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353500</v>
      </c>
      <c r="N183" s="93">
        <f t="shared" ca="1" si="95"/>
        <v>285838.88</v>
      </c>
      <c r="O183" s="93">
        <f t="shared" ca="1" si="93"/>
        <v>63.597481366114138</v>
      </c>
      <c r="P183" s="93">
        <f t="shared" ca="1" si="94"/>
        <v>80.859654879773686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353500</v>
      </c>
      <c r="N184" s="497">
        <f t="shared" ca="1" si="96"/>
        <v>285838.88</v>
      </c>
      <c r="O184" s="497">
        <f t="shared" ca="1" si="93"/>
        <v>63.597481366114138</v>
      </c>
      <c r="P184" s="497">
        <f t="shared" ca="1" si="94"/>
        <v>80.859654879773686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IFERROR(__xludf.DUMMYFUNCTION("IMPORTRANGE(""https://docs.google.com/spreadsheets/d/1MeEWN-I1oV_STSDYn1IFDPWt_1FKiwhDph83XaGc0o0/edit?usp=sharing"",""งบพรบ!CT60"")"),353500)</f>
        <v>353500</v>
      </c>
      <c r="N186" s="93">
        <f ca="1">IFERROR(__xludf.DUMMYFUNCTION("IMPORTRANGE(""https://docs.google.com/spreadsheets/d/1MeEWN-I1oV_STSDYn1IFDPWt_1FKiwhDph83XaGc0o0/edit?usp=sharing"",""งบพรบ!CV60"")"),285838.88)</f>
        <v>285838.88</v>
      </c>
      <c r="O186" s="93">
        <f t="shared" ca="1" si="93"/>
        <v>63.597481366114138</v>
      </c>
      <c r="P186" s="93">
        <f t="shared" ca="1" si="94"/>
        <v>80.859654879773686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4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4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4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4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45960</v>
      </c>
      <c r="O227" s="849"/>
      <c r="P227" s="84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9410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45960</v>
      </c>
      <c r="O238" s="155">
        <f ca="1">IF(L238&gt;0,N238*100/L238,0)</f>
        <v>81.273209549071623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50">
        <v>9410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50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50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50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4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1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50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50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50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50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4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1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99.454545454545453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99.454545454545453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22000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99.454545454545453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IFERROR(__xludf.DUMMYFUNCTION("IMPORTRANGE(""https://docs.google.com/spreadsheets/d/1MeEWN-I1oV_STSDYn1IFDPWt_1FKiwhDph83XaGc0o0/edit?usp=sharing"",""งบพรบ!DD60"")"),22000)</f>
        <v>22000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99.454545454545453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4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2">
        <f t="shared" ref="I276:J276" ca="1" si="123">I287</f>
        <v>0</v>
      </c>
      <c r="J276" s="852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4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4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4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236</v>
      </c>
      <c r="K327" s="445">
        <f ca="1">IF(I327&gt;0,J327*100/I327,0)</f>
        <v>118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185950</v>
      </c>
      <c r="N328" s="155">
        <f t="shared" ca="1" si="148"/>
        <v>167995</v>
      </c>
      <c r="O328" s="155">
        <f t="shared" ref="O328:O336" ca="1" si="149">IF(L328&gt;0,N328*100/L328,0)</f>
        <v>68.681520850367946</v>
      </c>
      <c r="P328" s="155">
        <f t="shared" ref="P328:P336" ca="1" si="150">IF(M328&gt;0,N328*100/M328,0)</f>
        <v>90.344178542618977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185950</v>
      </c>
      <c r="N330" s="93">
        <f t="shared" ca="1" si="151"/>
        <v>167995</v>
      </c>
      <c r="O330" s="93">
        <f t="shared" ca="1" si="149"/>
        <v>68.681520850367946</v>
      </c>
      <c r="P330" s="93">
        <f t="shared" ca="1" si="150"/>
        <v>90.344178542618977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185950</v>
      </c>
      <c r="N331" s="497">
        <f t="shared" ca="1" si="152"/>
        <v>167995</v>
      </c>
      <c r="O331" s="497">
        <f t="shared" ca="1" si="149"/>
        <v>68.681520850367946</v>
      </c>
      <c r="P331" s="497">
        <f t="shared" ca="1" si="150"/>
        <v>90.344178542618977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IFERROR(__xludf.DUMMYFUNCTION("IMPORTRANGE(""https://docs.google.com/spreadsheets/d/1MeEWN-I1oV_STSDYn1IFDPWt_1FKiwhDph83XaGc0o0/edit?usp=sharing"",""งบพรบ!ER60"")"),185950)</f>
        <v>185950</v>
      </c>
      <c r="N333" s="93">
        <f ca="1">IFERROR(__xludf.DUMMYFUNCTION("IMPORTRANGE(""https://docs.google.com/spreadsheets/d/1MeEWN-I1oV_STSDYn1IFDPWt_1FKiwhDph83XaGc0o0/edit?usp=sharing"",""งบพรบ!ET60"")"),167995)</f>
        <v>167995</v>
      </c>
      <c r="O333" s="93">
        <f t="shared" ca="1" si="149"/>
        <v>68.681520850367946</v>
      </c>
      <c r="P333" s="93">
        <f t="shared" ca="1" si="150"/>
        <v>90.344178542618977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4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IFERROR(__xludf.DUMMYFUNCTION("IMPORTRANGE(""https://docs.google.com/spreadsheets/d/1kVcqe37tkHyjCSG3S0O1AXqVkqjo8mSIZil3BcpIysc/edit?usp=sharing"",""ศูนย์!D60"")"),134)</f>
        <v>134</v>
      </c>
      <c r="K338" s="497">
        <f ca="1">IF(I338&gt;0,J338*100/I338,0)</f>
        <v>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181140</v>
      </c>
      <c r="N345" s="155">
        <f t="shared" ca="1" si="154"/>
        <v>146860</v>
      </c>
      <c r="O345" s="155">
        <f t="shared" ref="O345:O353" ca="1" si="155">IF(L345&gt;0,N345*100/L345,0)</f>
        <v>64.156218601196983</v>
      </c>
      <c r="P345" s="155">
        <f t="shared" ref="P345:P353" ca="1" si="156">IF(M345&gt;0,N345*100/M345,0)</f>
        <v>81.075411284089654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181140</v>
      </c>
      <c r="N347" s="93">
        <f t="shared" ca="1" si="157"/>
        <v>146860</v>
      </c>
      <c r="O347" s="93">
        <f t="shared" ca="1" si="155"/>
        <v>64.156218601196983</v>
      </c>
      <c r="P347" s="93">
        <f t="shared" ca="1" si="156"/>
        <v>81.075411284089654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143340</v>
      </c>
      <c r="N348" s="497">
        <f t="shared" ca="1" si="158"/>
        <v>109060</v>
      </c>
      <c r="O348" s="497">
        <f t="shared" ca="1" si="155"/>
        <v>57.066610852388678</v>
      </c>
      <c r="P348" s="497">
        <f t="shared" ca="1" si="156"/>
        <v>76.084833263569138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IFERROR(__xludf.DUMMYFUNCTION("IMPORTRANGE(""https://docs.google.com/spreadsheets/d/1MeEWN-I1oV_STSDYn1IFDPWt_1FKiwhDph83XaGc0o0/edit?usp=sharing"",""งบพรบ!FB60"")"),143340)</f>
        <v>143340</v>
      </c>
      <c r="N350" s="93">
        <f ca="1">IFERROR(__xludf.DUMMYFUNCTION("IMPORTRANGE(""https://docs.google.com/spreadsheets/d/1MeEWN-I1oV_STSDYn1IFDPWt_1FKiwhDph83XaGc0o0/edit?usp=sharing"",""งบพรบ!FD60"")"),109060)</f>
        <v>109060</v>
      </c>
      <c r="O350" s="93">
        <f t="shared" ca="1" si="155"/>
        <v>57.066610852388678</v>
      </c>
      <c r="P350" s="93">
        <f t="shared" ca="1" si="156"/>
        <v>76.084833263569138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4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4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4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3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4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4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147064</v>
      </c>
      <c r="O414" s="549">
        <f ca="1">IF(L414&gt;0,N414*100/L414,0)</f>
        <v>77.754044623030566</v>
      </c>
      <c r="P414" s="549">
        <f ca="1">IF(M414&gt;0,N414*100/M414,0)</f>
        <v>77.881692527670396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903" t="s">
        <v>17</v>
      </c>
      <c r="E419" s="882"/>
      <c r="F419" s="882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64150</v>
      </c>
      <c r="O419" s="155">
        <f t="shared" ref="O419:O424" ca="1" si="184">IF(L419&gt;0,N419*100/L419,0)</f>
        <v>99.519081600992862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64150</v>
      </c>
      <c r="O421" s="93">
        <f t="shared" ca="1" si="184"/>
        <v>99.519081600992862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64150</v>
      </c>
      <c r="O422" s="497">
        <f t="shared" ca="1" si="184"/>
        <v>99.519081600992862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64150</v>
      </c>
      <c r="O424" s="93">
        <f t="shared" ca="1" si="184"/>
        <v>99.519081600992862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39850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7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79" t="s">
        <v>17</v>
      </c>
      <c r="E444" s="880"/>
      <c r="F444" s="880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58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79" t="s">
        <v>17</v>
      </c>
      <c r="E467" s="880"/>
      <c r="F467" s="880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9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84" t="s">
        <v>17</v>
      </c>
      <c r="E502" s="880"/>
      <c r="F502" s="880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0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79" t="s">
        <v>17</v>
      </c>
      <c r="E523" s="880"/>
      <c r="F523" s="880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61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04" t="s">
        <v>17</v>
      </c>
      <c r="E544" s="882"/>
      <c r="F544" s="882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78814</v>
      </c>
      <c r="O544" s="155">
        <f t="shared" ref="O544:O549" ca="1" si="236">IF(L544&gt;0,N544*100/L544,0)</f>
        <v>65.514546965918541</v>
      </c>
      <c r="P544" s="155">
        <f t="shared" ref="P544:P549" ca="1" si="237">IF(M544&gt;0,N544*100/M544,0)</f>
        <v>65.514546965918541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78814</v>
      </c>
      <c r="O546" s="93">
        <f t="shared" ca="1" si="236"/>
        <v>65.514546965918541</v>
      </c>
      <c r="P546" s="93">
        <f t="shared" ca="1" si="237"/>
        <v>65.514546965918541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78814</v>
      </c>
      <c r="O547" s="497">
        <f t="shared" ca="1" si="236"/>
        <v>65.514546965918541</v>
      </c>
      <c r="P547" s="497">
        <f t="shared" ca="1" si="237"/>
        <v>65.514546965918541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78814</v>
      </c>
      <c r="O549" s="93">
        <f t="shared" ca="1" si="236"/>
        <v>65.514546965918541</v>
      </c>
      <c r="P549" s="93">
        <f t="shared" ca="1" si="237"/>
        <v>65.514546965918541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78814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1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79" t="s">
        <v>17</v>
      </c>
      <c r="E629" s="880"/>
      <c r="F629" s="880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61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79" t="s">
        <v>17</v>
      </c>
      <c r="E655" s="880"/>
      <c r="F655" s="880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58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79" t="s">
        <v>17</v>
      </c>
      <c r="E685" s="880"/>
      <c r="F685" s="880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4100</v>
      </c>
      <c r="O685" s="195">
        <f t="shared" ref="O685:O688" ca="1" si="282">IF(L685&gt;0,N685*100/L685,0)</f>
        <v>93.607305936073061</v>
      </c>
      <c r="P685" s="195">
        <f t="shared" ref="P685:P688" ca="1" si="283">IF(M685&gt;0,N685*100/M685,0)</f>
        <v>93.607305936073061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4100</v>
      </c>
      <c r="O687" s="93">
        <f t="shared" ca="1" si="282"/>
        <v>93.607305936073061</v>
      </c>
      <c r="P687" s="93">
        <f t="shared" ca="1" si="283"/>
        <v>93.607305936073061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4100</v>
      </c>
      <c r="O688" s="497">
        <f t="shared" ca="1" si="282"/>
        <v>93.607305936073061</v>
      </c>
      <c r="P688" s="497">
        <f t="shared" ca="1" si="283"/>
        <v>93.607305936073061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4100</v>
      </c>
      <c r="O690" s="93">
        <f ca="1">IF(L690&gt;0,N690*100/L690,0)</f>
        <v>93.607305936073061</v>
      </c>
      <c r="P690" s="93">
        <f ca="1">IF(M690&gt;0,N690*100/M690,0)</f>
        <v>93.607305936073061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62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84" t="s">
        <v>17</v>
      </c>
      <c r="E737" s="880"/>
      <c r="F737" s="880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63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84" t="s">
        <v>17</v>
      </c>
      <c r="E754" s="880"/>
      <c r="F754" s="880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63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84" t="s">
        <v>17</v>
      </c>
      <c r="E770" s="880"/>
      <c r="F770" s="880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63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64" t="s">
        <v>46</v>
      </c>
      <c r="I785" s="865">
        <f t="shared" ref="I785:J785" ca="1" si="317">I800</f>
        <v>0</v>
      </c>
      <c r="J785" s="866">
        <f t="shared" ca="1" si="317"/>
        <v>0</v>
      </c>
      <c r="K785" s="867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79" t="s">
        <v>17</v>
      </c>
      <c r="E786" s="880"/>
      <c r="F786" s="880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62" t="s">
        <v>38</v>
      </c>
      <c r="E799" s="756"/>
      <c r="F799" s="756"/>
      <c r="G799" s="608"/>
      <c r="H799" s="868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84" t="s">
        <v>17</v>
      </c>
      <c r="E805" s="880"/>
      <c r="F805" s="880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02" t="s">
        <v>20</v>
      </c>
      <c r="E808" s="880"/>
      <c r="F808" s="880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02" t="s">
        <v>21</v>
      </c>
      <c r="E815" s="880"/>
      <c r="F815" s="880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70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IFERROR(__xludf.DUMMYFUNCTION("IMPORTRANGE(""https://docs.google.com/spreadsheets/d/19vJNZY_5yjcGF2XGBMNZRCAIB0Kwfpjp8YEOfu-bneM/edit?usp=sharing"",""งานกองทุน!F60"")"),2009304.87)</f>
        <v>2009304.87</v>
      </c>
      <c r="K821" s="497">
        <f t="shared" ref="K821:K828" ca="1" si="334">IF(I821&gt;0,J821*100/I821,0)</f>
        <v>67.988820611753951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IFERROR(__xludf.DUMMYFUNCTION("IMPORTRANGE(""https://docs.google.com/spreadsheets/d/19vJNZY_5yjcGF2XGBMNZRCAIB0Kwfpjp8YEOfu-bneM/edit?usp=sharing"",""งานกองทุน!E60"")"),54)</f>
        <v>54</v>
      </c>
      <c r="K822" s="497">
        <f t="shared" ca="1" si="334"/>
        <v>80.597014925373131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IFERROR(__xludf.DUMMYFUNCTION("IMPORTRANGE(""https://docs.google.com/spreadsheets/d/19vJNZY_5yjcGF2XGBMNZRCAIB0Kwfpjp8YEOfu-bneM/edit?usp=sharing"",""งานกองทุน!K60"")"),261078.68)</f>
        <v>261078.68</v>
      </c>
      <c r="K823" s="497">
        <f t="shared" ca="1" si="334"/>
        <v>51.195544968919059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IFERROR(__xludf.DUMMYFUNCTION("IMPORTRANGE(""https://docs.google.com/spreadsheets/d/19vJNZY_5yjcGF2XGBMNZRCAIB0Kwfpjp8YEOfu-bneM/edit?usp=sharing"",""งานกองทุน!P60"")"),277587.94)</f>
        <v>277587.94</v>
      </c>
      <c r="K825" s="497">
        <f t="shared" ca="1" si="334"/>
        <v>56.761507351772927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IFERROR(__xludf.DUMMYFUNCTION("IMPORTRANGE(""https://docs.google.com/spreadsheets/d/19vJNZY_5yjcGF2XGBMNZRCAIB0Kwfpjp8YEOfu-bneM/edit?usp=sharing"",""งานกองทุน!O60"")"),216)</f>
        <v>216</v>
      </c>
      <c r="K826" s="497">
        <f t="shared" ca="1" si="334"/>
        <v>83.397683397683394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IFERROR(__xludf.DUMMYFUNCTION("IMPORTRANGE(""https://docs.google.com/spreadsheets/d/19vJNZY_5yjcGF2XGBMNZRCAIB0Kwfpjp8YEOfu-bneM/edit?usp=sharing"",""งานกองทุน!U60"")"),1870000)</f>
        <v>1870000</v>
      </c>
      <c r="K827" s="497">
        <f t="shared" ca="1" si="334"/>
        <v>61.111111111111114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IFERROR(__xludf.DUMMYFUNCTION("IMPORTRANGE(""https://docs.google.com/spreadsheets/d/19vJNZY_5yjcGF2XGBMNZRCAIB0Kwfpjp8YEOfu-bneM/edit?usp=sharing"",""งานกองทุน!T60"")"),38)</f>
        <v>38</v>
      </c>
      <c r="K828" s="502">
        <f t="shared" ca="1" si="334"/>
        <v>38.383838383838381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2023-07-10T02:18:41Z</dcterms:modified>
</cp:coreProperties>
</file>